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state="hidden" r:id="rId4"/>
  </sheets>
  <definedNames>
    <definedName name="_xlfn.IFERROR" hidden="1">#NAME?</definedName>
    <definedName name="_xlnm.Print_Area" localSheetId="1">'PENGUKURAN'!$A$1:$R$32</definedName>
    <definedName name="_xlnm.Print_Area" localSheetId="2">'PENILAIAN'!$K$29:$T$57,'PENILAIAN'!$B$1:$I$27,'PENILAIAN'!$K$5:$T$27,'PENILAIAN'!$B$30:$I$57</definedName>
    <definedName name="_xlnm.Print_Area" localSheetId="0">'SKP'!$A$1:$L$28</definedName>
  </definedNames>
  <calcPr fullCalcOnLoad="1"/>
</workbook>
</file>

<file path=xl/sharedStrings.xml><?xml version="1.0" encoding="utf-8"?>
<sst xmlns="http://schemas.openxmlformats.org/spreadsheetml/2006/main" count="181" uniqueCount="127">
  <si>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</si>
  <si>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</si>
  <si>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</si>
  <si>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</si>
  <si>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</si>
  <si>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</si>
  <si>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</si>
  <si>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</si>
  <si>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</si>
  <si>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</si>
  <si>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</si>
  <si>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</si>
  <si>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</si>
  <si>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</si>
  <si>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</si>
  <si>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</si>
  <si>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</si>
  <si>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</si>
  <si>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</si>
  <si>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</si>
  <si>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</si>
  <si>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</si>
  <si>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</si>
  <si>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</si>
  <si>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</si>
  <si>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KUANT/OUTPUT</t>
  </si>
  <si>
    <t>Kuant/ Output</t>
  </si>
  <si>
    <t>Pejabat Penilai,</t>
  </si>
  <si>
    <t>III. KEGIATAN TUGAS JABATAN</t>
  </si>
  <si>
    <t>I. Kegiatan Tugas  Jabatan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</si>
  <si>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</si>
  <si>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</si>
  <si>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</si>
  <si>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</si>
  <si>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</si>
  <si>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</si>
  <si>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</si>
  <si>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</si>
  <si>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</si>
  <si>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</si>
  <si>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</si>
  <si>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</si>
  <si>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</si>
  <si>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</si>
  <si>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</si>
  <si>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</si>
  <si>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</si>
  <si>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</si>
  <si>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</si>
  <si>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</si>
  <si>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</si>
  <si>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</si>
  <si>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</si>
  <si>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</si>
  <si>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</si>
  <si>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</si>
  <si>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</si>
  <si>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</si>
  <si>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</si>
  <si>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</si>
  <si>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</si>
  <si>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</si>
  <si>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</si>
  <si>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</si>
  <si>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</si>
  <si>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</si>
  <si>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</si>
  <si>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</si>
  <si>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</si>
  <si>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</si>
  <si>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</si>
  <si>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</si>
  <si>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</si>
  <si>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</si>
  <si>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</si>
  <si>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</si>
  <si>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</si>
  <si>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</si>
  <si>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</si>
  <si>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</si>
  <si>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</si>
  <si>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</si>
  <si>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</si>
  <si>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</si>
  <si>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</si>
  <si>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</si>
  <si>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</si>
  <si>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</si>
  <si>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</si>
  <si>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</si>
  <si>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-</t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</si>
  <si>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</t>
    </r>
  </si>
  <si>
    <t>Lampiran IV</t>
  </si>
  <si>
    <t>Lampiran V</t>
  </si>
  <si>
    <t>Lampiran VI</t>
  </si>
  <si>
    <t>(Isikan NIP)</t>
  </si>
  <si>
    <t>(Isikan Pangkat/Gol)</t>
  </si>
  <si>
    <t>Jabatan Akademik Dosen</t>
  </si>
  <si>
    <t>Dr. Ir. Illah Sailah, MS</t>
  </si>
  <si>
    <t>195805211982112001</t>
  </si>
  <si>
    <t>Format diatas adalah contoh, mohon diisikan sesuai dengan kebutuhan;</t>
  </si>
  <si>
    <t>-  Angka Kredit (AK) Bagi Dosen PNS Dpk;</t>
  </si>
  <si>
    <r>
      <rPr>
        <b/>
        <i/>
        <sz val="10"/>
        <rFont val="Arial"/>
        <family val="2"/>
      </rPr>
      <t>- Homebase</t>
    </r>
    <r>
      <rPr>
        <b/>
        <sz val="10"/>
        <rFont val="Arial"/>
        <family val="2"/>
      </rPr>
      <t xml:space="preserve"> Dosen PNS Dpk;</t>
    </r>
  </si>
  <si>
    <t>Untuk tanggal jangan diubah;</t>
  </si>
  <si>
    <t>Pembina Utama Madya, IV/d, 1 April 2015</t>
  </si>
  <si>
    <t>Untuk kolom penghitungan, dan Nilai Capaian SKP mohon diisi agar mendapat nilai konversi</t>
  </si>
  <si>
    <t>Untuk kolom b. perilaku kerja,  mohon diisi agar mendapat nilai konversi</t>
  </si>
  <si>
    <t>Untuk kolom b. perilaku kerja, bila sudah diisi mohon dihitamkan kembali nilai dapat dilihat</t>
  </si>
  <si>
    <t>Untuk kolom diatas mohon dihitamkan kembali agar penilaian dapat dilihat</t>
  </si>
  <si>
    <t>Dosen PNS yang Ditugaskan pada PTS Ybs.</t>
  </si>
  <si>
    <t>Dosen PNS yang Ditugaskan Pada…..(Universitas / Sekolah Tinggi/Institut/Akademi/Politeknik)</t>
  </si>
  <si>
    <t>Tanggal  : 20 Desember 2018</t>
  </si>
  <si>
    <t>Nomor    :  951 /L3/HKT/2018</t>
  </si>
  <si>
    <t>Dr. M. Samsuri</t>
  </si>
  <si>
    <t>197901142003121001</t>
  </si>
  <si>
    <t>Pembina Tk.I, IV/b, 1 Oktober 2018</t>
  </si>
  <si>
    <t>Sekretaris Lembaga</t>
  </si>
  <si>
    <t>LLDIKTI Wilayah III D.K.I Jakarta</t>
  </si>
  <si>
    <t>Jakarta, 2 Januari 2018</t>
  </si>
  <si>
    <t>Nomor    :   951 /L3/HKT/2018</t>
  </si>
  <si>
    <t>Jangka Waktu Penilaian 2 Januari 2018 s.d. 31 Desember 2018</t>
  </si>
  <si>
    <t>Jakarta , 28 Desember 2018</t>
  </si>
  <si>
    <t>Nomor    :    951/L3/HKT/2018</t>
  </si>
  <si>
    <t>KEMENRISTEKDIKTI</t>
  </si>
  <si>
    <t>LLDIKTI WILAYAH III D.K.I JAKARTA</t>
  </si>
  <si>
    <t>: 2 Januari s/d 31 Desember 2018</t>
  </si>
  <si>
    <t>Kepala Lembaga</t>
  </si>
</sst>
</file>

<file path=xl/styles.xml><?xml version="1.0" encoding="utf-8"?>
<styleSheet xmlns="http://schemas.openxmlformats.org/spreadsheetml/2006/main">
  <numFmts count="40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"/>
    <numFmt numFmtId="186" formatCode="[$-421]d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000"/>
    <numFmt numFmtId="194" formatCode="0.00000000"/>
    <numFmt numFmtId="195" formatCode="0.00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 style="thin"/>
      <top/>
      <bottom style="double"/>
    </border>
    <border>
      <left style="double"/>
      <right style="double"/>
      <top style="double"/>
      <bottom style="thin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thin"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175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17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 quotePrefix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75" fontId="5" fillId="0" borderId="0" xfId="0" applyNumberFormat="1" applyFont="1" applyAlignment="1">
      <alignment vertical="center"/>
    </xf>
    <xf numFmtId="192" fontId="5" fillId="0" borderId="0" xfId="0" applyNumberFormat="1" applyFont="1" applyAlignment="1" quotePrefix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24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24" xfId="0" applyFont="1" applyBorder="1" applyAlignment="1">
      <alignment horizontal="right" vertical="top" wrapText="1"/>
    </xf>
    <xf numFmtId="0" fontId="0" fillId="0" borderId="24" xfId="0" applyBorder="1" applyAlignment="1">
      <alignment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84" fontId="14" fillId="0" borderId="26" xfId="0" applyNumberFormat="1" applyFont="1" applyBorder="1" applyAlignment="1">
      <alignment horizontal="center" vertical="center"/>
    </xf>
    <xf numFmtId="177" fontId="14" fillId="0" borderId="27" xfId="0" applyNumberFormat="1" applyFont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2" fontId="16" fillId="0" borderId="3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6" fillId="34" borderId="30" xfId="0" applyFont="1" applyFill="1" applyBorder="1" applyAlignment="1">
      <alignment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9" fontId="14" fillId="0" borderId="30" xfId="0" applyNumberFormat="1" applyFont="1" applyBorder="1" applyAlignment="1">
      <alignment horizontal="center" vertical="center" wrapText="1"/>
    </xf>
    <xf numFmtId="184" fontId="14" fillId="0" borderId="0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2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14" fillId="0" borderId="0" xfId="0" applyFont="1" applyAlignment="1">
      <alignment horizontal="left" indent="1"/>
    </xf>
    <xf numFmtId="0" fontId="14" fillId="0" borderId="3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63" fillId="0" borderId="2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4" fillId="0" borderId="3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5" fontId="7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175" fontId="5" fillId="0" borderId="15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0" fillId="0" borderId="0" xfId="0" applyAlignment="1">
      <alignment horizontal="center" vertical="top"/>
    </xf>
    <xf numFmtId="0" fontId="11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2" fillId="0" borderId="0" xfId="0" applyFont="1" applyAlignment="1">
      <alignment/>
    </xf>
    <xf numFmtId="0" fontId="64" fillId="0" borderId="29" xfId="0" applyFont="1" applyBorder="1" applyAlignment="1">
      <alignment horizontal="center" vertical="center" wrapText="1"/>
    </xf>
    <xf numFmtId="0" fontId="23" fillId="0" borderId="0" xfId="0" applyFont="1" applyAlignment="1" quotePrefix="1">
      <alignment horizontal="right"/>
    </xf>
    <xf numFmtId="0" fontId="23" fillId="0" borderId="0" xfId="0" applyFont="1" applyAlignment="1">
      <alignment/>
    </xf>
    <xf numFmtId="0" fontId="65" fillId="0" borderId="13" xfId="0" applyFont="1" applyBorder="1" applyAlignment="1">
      <alignment horizontal="left" vertical="top" wrapText="1"/>
    </xf>
    <xf numFmtId="0" fontId="65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/>
    </xf>
    <xf numFmtId="1" fontId="65" fillId="0" borderId="13" xfId="0" applyNumberFormat="1" applyFont="1" applyBorder="1" applyAlignment="1">
      <alignment horizontal="center" vertical="center"/>
    </xf>
    <xf numFmtId="175" fontId="65" fillId="0" borderId="13" xfId="0" applyNumberFormat="1" applyFont="1" applyBorder="1" applyAlignment="1" quotePrefix="1">
      <alignment horizontal="center" vertical="center"/>
    </xf>
    <xf numFmtId="2" fontId="65" fillId="0" borderId="13" xfId="0" applyNumberFormat="1" applyFont="1" applyBorder="1" applyAlignment="1">
      <alignment vertical="center"/>
    </xf>
    <xf numFmtId="2" fontId="65" fillId="0" borderId="39" xfId="0" applyNumberFormat="1" applyFont="1" applyBorder="1" applyAlignment="1">
      <alignment vertical="center"/>
    </xf>
    <xf numFmtId="0" fontId="65" fillId="0" borderId="39" xfId="0" applyFont="1" applyBorder="1" applyAlignment="1">
      <alignment horizontal="left" vertical="top" wrapText="1"/>
    </xf>
    <xf numFmtId="0" fontId="65" fillId="0" borderId="39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/>
    </xf>
    <xf numFmtId="1" fontId="65" fillId="0" borderId="39" xfId="0" applyNumberFormat="1" applyFont="1" applyBorder="1" applyAlignment="1">
      <alignment horizontal="center" vertical="center"/>
    </xf>
    <xf numFmtId="175" fontId="65" fillId="0" borderId="39" xfId="0" applyNumberFormat="1" applyFont="1" applyBorder="1" applyAlignment="1" quotePrefix="1">
      <alignment horizontal="center" vertical="center"/>
    </xf>
    <xf numFmtId="177" fontId="66" fillId="0" borderId="39" xfId="0" applyNumberFormat="1" applyFont="1" applyBorder="1" applyAlignment="1">
      <alignment/>
    </xf>
    <xf numFmtId="184" fontId="67" fillId="0" borderId="4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 quotePrefix="1">
      <alignment horizontal="left"/>
    </xf>
    <xf numFmtId="0" fontId="5" fillId="0" borderId="4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5" borderId="0" xfId="0" applyFont="1" applyFill="1" applyAlignment="1" quotePrefix="1">
      <alignment horizontal="left"/>
    </xf>
    <xf numFmtId="0" fontId="3" fillId="35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5" fillId="0" borderId="37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4" xfId="0" applyFont="1" applyBorder="1" applyAlignment="1">
      <alignment wrapText="1"/>
    </xf>
    <xf numFmtId="0" fontId="14" fillId="0" borderId="32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55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56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top" wrapText="1"/>
    </xf>
    <xf numFmtId="0" fontId="14" fillId="0" borderId="53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4" fillId="0" borderId="56" xfId="0" applyFont="1" applyBorder="1" applyAlignment="1">
      <alignment horizontal="justify" vertical="center" wrapText="1"/>
    </xf>
    <xf numFmtId="0" fontId="14" fillId="0" borderId="57" xfId="0" applyFont="1" applyBorder="1" applyAlignment="1">
      <alignment horizontal="justify" vertical="center" wrapText="1"/>
    </xf>
    <xf numFmtId="0" fontId="14" fillId="0" borderId="58" xfId="0" applyFont="1" applyBorder="1" applyAlignment="1">
      <alignment horizontal="justify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184" fontId="68" fillId="0" borderId="59" xfId="0" applyNumberFormat="1" applyFont="1" applyBorder="1" applyAlignment="1">
      <alignment horizontal="center" vertical="center"/>
    </xf>
    <xf numFmtId="184" fontId="68" fillId="0" borderId="6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36" xfId="0" applyFont="1" applyBorder="1" applyAlignment="1">
      <alignment horizontal="center" wrapText="1"/>
    </xf>
    <xf numFmtId="0" fontId="14" fillId="0" borderId="61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5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6" fillId="34" borderId="59" xfId="0" applyFont="1" applyFill="1" applyBorder="1" applyAlignment="1">
      <alignment horizontal="center" vertical="center" wrapText="1"/>
    </xf>
    <xf numFmtId="0" fontId="16" fillId="34" borderId="6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61" xfId="0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3" fillId="0" borderId="65" xfId="0" applyFont="1" applyBorder="1" applyAlignment="1">
      <alignment horizontal="left" vertical="center" wrapText="1"/>
    </xf>
    <xf numFmtId="0" fontId="13" fillId="0" borderId="66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3" fillId="0" borderId="68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16" fillId="0" borderId="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5" xfId="0" applyFont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28</xdr:row>
      <xdr:rowOff>142875</xdr:rowOff>
    </xdr:from>
    <xdr:to>
      <xdr:col>16</xdr:col>
      <xdr:colOff>9525</xdr:colOff>
      <xdr:row>33</xdr:row>
      <xdr:rowOff>152400</xdr:rowOff>
    </xdr:to>
    <xdr:pic>
      <xdr:nvPicPr>
        <xdr:cNvPr id="1" name="Picture 1" descr="G:\logo\Government\lambang_garudaP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810750"/>
          <a:ext cx="10096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view="pageBreakPreview" zoomScale="130" zoomScaleSheetLayoutView="130" zoomScalePageLayoutView="0" workbookViewId="0" topLeftCell="A1">
      <selection activeCell="C15" sqref="C15:D15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8.57421875" style="0" customWidth="1"/>
    <col min="4" max="4" width="35.28125" style="0" customWidth="1"/>
    <col min="5" max="5" width="4.8515625" style="11" customWidth="1"/>
    <col min="6" max="6" width="9.00390625" style="0" customWidth="1"/>
    <col min="7" max="7" width="7.57421875" style="0" customWidth="1"/>
    <col min="8" max="8" width="9.00390625" style="0" customWidth="1"/>
    <col min="9" max="9" width="12.00390625" style="0" customWidth="1"/>
    <col min="10" max="10" width="6.421875" style="0" customWidth="1"/>
    <col min="11" max="11" width="5.7109375" style="0" customWidth="1"/>
    <col min="12" max="12" width="13.140625" style="0" customWidth="1"/>
    <col min="13" max="13" width="0.85546875" style="0" customWidth="1"/>
  </cols>
  <sheetData>
    <row r="1" ht="12.75">
      <c r="B1" t="s">
        <v>92</v>
      </c>
    </row>
    <row r="2" ht="12.75">
      <c r="B2" s="28" t="s">
        <v>112</v>
      </c>
    </row>
    <row r="3" ht="12.75">
      <c r="B3" s="28" t="s">
        <v>111</v>
      </c>
    </row>
    <row r="5" spans="2:12" ht="15.75">
      <c r="B5" s="139" t="s">
        <v>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2:12" ht="16.5" thickBot="1">
      <c r="B6" s="140" t="s">
        <v>70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2:12" ht="14.25" thickBot="1" thickTop="1">
      <c r="B7" s="1" t="s">
        <v>1</v>
      </c>
      <c r="C7" s="144" t="s">
        <v>2</v>
      </c>
      <c r="D7" s="145"/>
      <c r="E7" s="146"/>
      <c r="F7" s="13" t="s">
        <v>1</v>
      </c>
      <c r="G7" s="144" t="s">
        <v>3</v>
      </c>
      <c r="H7" s="145"/>
      <c r="I7" s="145"/>
      <c r="J7" s="145"/>
      <c r="K7" s="145"/>
      <c r="L7" s="146"/>
    </row>
    <row r="8" spans="2:12" ht="13.5" thickTop="1">
      <c r="B8" s="2">
        <v>1</v>
      </c>
      <c r="C8" s="3" t="s">
        <v>4</v>
      </c>
      <c r="D8" s="141" t="s">
        <v>113</v>
      </c>
      <c r="E8" s="143"/>
      <c r="F8" s="4">
        <v>1</v>
      </c>
      <c r="G8" s="128" t="s">
        <v>4</v>
      </c>
      <c r="H8" s="129"/>
      <c r="I8" s="141" t="s">
        <v>109</v>
      </c>
      <c r="J8" s="142"/>
      <c r="K8" s="142"/>
      <c r="L8" s="143"/>
    </row>
    <row r="9" spans="2:12" ht="12.75">
      <c r="B9" s="2">
        <v>2</v>
      </c>
      <c r="C9" s="3" t="s">
        <v>5</v>
      </c>
      <c r="D9" s="126" t="s">
        <v>114</v>
      </c>
      <c r="E9" s="127"/>
      <c r="F9" s="5">
        <v>2</v>
      </c>
      <c r="G9" s="124" t="s">
        <v>5</v>
      </c>
      <c r="H9" s="125"/>
      <c r="I9" s="130" t="s">
        <v>95</v>
      </c>
      <c r="J9" s="131"/>
      <c r="K9" s="131"/>
      <c r="L9" s="127"/>
    </row>
    <row r="10" spans="2:12" ht="12.75">
      <c r="B10" s="2">
        <v>3</v>
      </c>
      <c r="C10" s="3" t="s">
        <v>8</v>
      </c>
      <c r="D10" s="130" t="s">
        <v>115</v>
      </c>
      <c r="E10" s="127"/>
      <c r="F10" s="5">
        <v>3</v>
      </c>
      <c r="G10" s="124" t="s">
        <v>8</v>
      </c>
      <c r="H10" s="125"/>
      <c r="I10" s="130" t="s">
        <v>96</v>
      </c>
      <c r="J10" s="131"/>
      <c r="K10" s="131"/>
      <c r="L10" s="127"/>
    </row>
    <row r="11" spans="2:12" ht="12.75">
      <c r="B11" s="2">
        <v>4</v>
      </c>
      <c r="C11" s="3" t="s">
        <v>6</v>
      </c>
      <c r="D11" s="130" t="s">
        <v>116</v>
      </c>
      <c r="E11" s="127"/>
      <c r="F11" s="5">
        <v>4</v>
      </c>
      <c r="G11" s="124" t="s">
        <v>6</v>
      </c>
      <c r="H11" s="125"/>
      <c r="I11" s="130" t="s">
        <v>97</v>
      </c>
      <c r="J11" s="131"/>
      <c r="K11" s="131"/>
      <c r="L11" s="127"/>
    </row>
    <row r="12" spans="2:12" s="86" customFormat="1" ht="26.25" customHeight="1" thickBot="1">
      <c r="B12" s="83">
        <v>5</v>
      </c>
      <c r="C12" s="84" t="s">
        <v>7</v>
      </c>
      <c r="D12" s="149" t="s">
        <v>117</v>
      </c>
      <c r="E12" s="150"/>
      <c r="F12" s="85">
        <v>5</v>
      </c>
      <c r="G12" s="147" t="s">
        <v>7</v>
      </c>
      <c r="H12" s="148"/>
      <c r="I12" s="151" t="s">
        <v>110</v>
      </c>
      <c r="J12" s="152"/>
      <c r="K12" s="152"/>
      <c r="L12" s="153"/>
    </row>
    <row r="13" spans="2:12" ht="21" customHeight="1" thickBot="1" thickTop="1">
      <c r="B13" s="137" t="s">
        <v>1</v>
      </c>
      <c r="C13" s="160" t="s">
        <v>28</v>
      </c>
      <c r="D13" s="161"/>
      <c r="E13" s="162"/>
      <c r="F13" s="137" t="s">
        <v>23</v>
      </c>
      <c r="G13" s="157" t="s">
        <v>9</v>
      </c>
      <c r="H13" s="158"/>
      <c r="I13" s="158"/>
      <c r="J13" s="158"/>
      <c r="K13" s="158"/>
      <c r="L13" s="159"/>
    </row>
    <row r="14" spans="2:12" ht="22.5" customHeight="1" thickBot="1" thickTop="1">
      <c r="B14" s="138"/>
      <c r="C14" s="163"/>
      <c r="D14" s="164"/>
      <c r="E14" s="165"/>
      <c r="F14" s="138"/>
      <c r="G14" s="155" t="s">
        <v>25</v>
      </c>
      <c r="H14" s="156"/>
      <c r="I14" s="6" t="s">
        <v>10</v>
      </c>
      <c r="J14" s="155" t="s">
        <v>11</v>
      </c>
      <c r="K14" s="156"/>
      <c r="L14" s="6" t="s">
        <v>12</v>
      </c>
    </row>
    <row r="15" spans="2:12" s="14" customFormat="1" ht="30.75" customHeight="1" thickBot="1" thickTop="1">
      <c r="B15" s="89">
        <v>1</v>
      </c>
      <c r="C15" s="154"/>
      <c r="D15" s="154"/>
      <c r="E15" s="90"/>
      <c r="F15" s="89"/>
      <c r="G15" s="89"/>
      <c r="H15" s="90"/>
      <c r="I15" s="89"/>
      <c r="J15" s="90"/>
      <c r="K15" s="89"/>
      <c r="L15" s="88" t="s">
        <v>90</v>
      </c>
    </row>
    <row r="16" spans="2:12" s="14" customFormat="1" ht="30.75" customHeight="1" thickBot="1" thickTop="1">
      <c r="B16" s="89">
        <v>2</v>
      </c>
      <c r="C16" s="154"/>
      <c r="D16" s="154"/>
      <c r="E16" s="90"/>
      <c r="F16" s="89"/>
      <c r="G16" s="89"/>
      <c r="H16" s="90"/>
      <c r="I16" s="89"/>
      <c r="J16" s="90"/>
      <c r="K16" s="89"/>
      <c r="L16" s="88" t="s">
        <v>90</v>
      </c>
    </row>
    <row r="17" spans="2:12" s="14" customFormat="1" ht="30.75" customHeight="1" thickBot="1" thickTop="1">
      <c r="B17" s="89">
        <v>3</v>
      </c>
      <c r="C17" s="154"/>
      <c r="D17" s="154"/>
      <c r="E17" s="90"/>
      <c r="F17" s="89"/>
      <c r="G17" s="89"/>
      <c r="H17" s="90"/>
      <c r="I17" s="89"/>
      <c r="J17" s="90"/>
      <c r="K17" s="89"/>
      <c r="L17" s="88" t="s">
        <v>90</v>
      </c>
    </row>
    <row r="18" spans="2:12" s="14" customFormat="1" ht="30.75" customHeight="1" thickBot="1" thickTop="1">
      <c r="B18" s="89">
        <v>4</v>
      </c>
      <c r="C18" s="154"/>
      <c r="D18" s="154"/>
      <c r="E18" s="90"/>
      <c r="F18" s="89"/>
      <c r="G18" s="89"/>
      <c r="H18" s="90"/>
      <c r="I18" s="89"/>
      <c r="J18" s="90"/>
      <c r="K18" s="89"/>
      <c r="L18" s="88" t="s">
        <v>90</v>
      </c>
    </row>
    <row r="19" spans="2:12" s="14" customFormat="1" ht="30.75" customHeight="1" thickBot="1" thickTop="1">
      <c r="B19" s="89">
        <v>5</v>
      </c>
      <c r="C19" s="166"/>
      <c r="D19" s="166"/>
      <c r="E19" s="90"/>
      <c r="F19" s="89"/>
      <c r="G19" s="89"/>
      <c r="H19" s="90"/>
      <c r="I19" s="89"/>
      <c r="J19" s="90"/>
      <c r="K19" s="89"/>
      <c r="L19" s="88" t="s">
        <v>90</v>
      </c>
    </row>
    <row r="20" ht="6.75" customHeight="1" thickTop="1"/>
    <row r="21" spans="8:12" ht="12.75">
      <c r="H21" s="135" t="s">
        <v>118</v>
      </c>
      <c r="I21" s="136"/>
      <c r="J21" s="136"/>
      <c r="K21" s="136"/>
      <c r="L21" s="136"/>
    </row>
    <row r="22" spans="2:12" ht="12.75">
      <c r="B22" s="134" t="s">
        <v>27</v>
      </c>
      <c r="C22" s="134"/>
      <c r="D22" s="134"/>
      <c r="E22" s="134"/>
      <c r="F22" s="134"/>
      <c r="G22" s="11"/>
      <c r="H22" s="134" t="s">
        <v>13</v>
      </c>
      <c r="I22" s="134"/>
      <c r="J22" s="134"/>
      <c r="K22" s="134"/>
      <c r="L22" s="134"/>
    </row>
    <row r="23" spans="2:12" ht="12.75">
      <c r="B23" s="11"/>
      <c r="C23" s="11"/>
      <c r="D23" s="11"/>
      <c r="F23" s="11"/>
      <c r="G23" s="11"/>
      <c r="H23" s="11"/>
      <c r="I23" s="11"/>
      <c r="J23" s="11"/>
      <c r="K23" s="11"/>
      <c r="L23" s="11"/>
    </row>
    <row r="24" spans="2:12" ht="12.75">
      <c r="B24" s="11"/>
      <c r="C24" s="11"/>
      <c r="D24" s="11"/>
      <c r="F24" s="11"/>
      <c r="G24" s="11"/>
      <c r="H24" s="11"/>
      <c r="I24" s="11"/>
      <c r="J24" s="11"/>
      <c r="K24" s="11"/>
      <c r="L24" s="11"/>
    </row>
    <row r="27" spans="2:12" ht="12.75">
      <c r="B27" s="167" t="str">
        <f>D8</f>
        <v>Dr. M. Samsuri</v>
      </c>
      <c r="C27" s="167"/>
      <c r="D27" s="167"/>
      <c r="E27" s="167"/>
      <c r="F27" s="167"/>
      <c r="G27" s="11"/>
      <c r="H27" s="167" t="str">
        <f>I8</f>
        <v>Dosen PNS yang Ditugaskan pada PTS Ybs.</v>
      </c>
      <c r="I27" s="167"/>
      <c r="J27" s="167"/>
      <c r="K27" s="167"/>
      <c r="L27" s="167"/>
    </row>
    <row r="28" spans="2:12" ht="12.75">
      <c r="B28" s="134" t="str">
        <f>D9</f>
        <v>197901142003121001</v>
      </c>
      <c r="C28" s="134"/>
      <c r="D28" s="134"/>
      <c r="E28" s="134"/>
      <c r="F28" s="134"/>
      <c r="H28" s="134" t="str">
        <f>I9</f>
        <v>(Isikan NIP)</v>
      </c>
      <c r="I28" s="134"/>
      <c r="J28" s="134"/>
      <c r="K28" s="134"/>
      <c r="L28" s="134"/>
    </row>
    <row r="29" spans="2:7" ht="12.75">
      <c r="B29" s="133" t="s">
        <v>24</v>
      </c>
      <c r="C29" s="133"/>
      <c r="D29" s="133"/>
      <c r="E29" s="133"/>
      <c r="F29" s="133"/>
      <c r="G29" s="12"/>
    </row>
    <row r="30" spans="2:7" ht="12.75">
      <c r="B30" s="91" t="s">
        <v>100</v>
      </c>
      <c r="C30" s="91"/>
      <c r="D30" s="91"/>
      <c r="E30" s="97"/>
      <c r="F30" s="91"/>
      <c r="G30" s="12"/>
    </row>
    <row r="31" spans="2:7" ht="12.75">
      <c r="B31" s="132" t="s">
        <v>101</v>
      </c>
      <c r="C31" s="133"/>
      <c r="D31" s="133"/>
      <c r="E31" s="133"/>
      <c r="F31" s="133"/>
      <c r="G31" s="11"/>
    </row>
    <row r="32" spans="2:6" ht="12.75">
      <c r="B32" s="132" t="s">
        <v>102</v>
      </c>
      <c r="C32" s="133"/>
      <c r="D32" s="133"/>
      <c r="E32" s="133"/>
      <c r="F32" s="133"/>
    </row>
    <row r="33" spans="2:6" ht="12.75">
      <c r="B33" s="92"/>
      <c r="C33" s="93"/>
      <c r="D33" s="93"/>
      <c r="E33" s="97"/>
      <c r="F33" s="93"/>
    </row>
    <row r="36" spans="2:12" ht="12.75">
      <c r="B36" s="75"/>
      <c r="C36" s="75"/>
      <c r="D36" s="75"/>
      <c r="E36" s="98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98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98"/>
      <c r="F38" s="75"/>
      <c r="G38" s="75"/>
      <c r="H38" s="75"/>
      <c r="I38" s="75"/>
      <c r="J38" s="75"/>
      <c r="K38" s="75"/>
      <c r="L38" s="75"/>
    </row>
    <row r="39" spans="2:12" ht="12.75">
      <c r="B39" s="75"/>
      <c r="C39" s="75"/>
      <c r="D39" s="75"/>
      <c r="E39" s="98"/>
      <c r="F39" s="75"/>
      <c r="G39" s="75"/>
      <c r="H39" s="75"/>
      <c r="I39" s="75"/>
      <c r="J39" s="75"/>
      <c r="K39" s="75"/>
      <c r="L39" s="75"/>
    </row>
    <row r="40" spans="2:12" ht="12.75">
      <c r="B40" s="75"/>
      <c r="C40" s="75"/>
      <c r="D40" s="75"/>
      <c r="E40" s="98"/>
      <c r="F40" s="75"/>
      <c r="G40" s="75"/>
      <c r="H40" s="75"/>
      <c r="I40" s="75"/>
      <c r="J40" s="75"/>
      <c r="K40" s="75"/>
      <c r="L40" s="75"/>
    </row>
  </sheetData>
  <sheetProtection/>
  <mergeCells count="40">
    <mergeCell ref="C17:D17"/>
    <mergeCell ref="C18:D18"/>
    <mergeCell ref="C19:D19"/>
    <mergeCell ref="H27:L27"/>
    <mergeCell ref="H28:L28"/>
    <mergeCell ref="B29:F29"/>
    <mergeCell ref="B28:F28"/>
    <mergeCell ref="B27:F27"/>
    <mergeCell ref="B22:F22"/>
    <mergeCell ref="C16:D16"/>
    <mergeCell ref="J14:K14"/>
    <mergeCell ref="F13:F14"/>
    <mergeCell ref="C15:D15"/>
    <mergeCell ref="G13:L13"/>
    <mergeCell ref="C13:E14"/>
    <mergeCell ref="G14:H14"/>
    <mergeCell ref="D10:E10"/>
    <mergeCell ref="I10:L10"/>
    <mergeCell ref="G12:H12"/>
    <mergeCell ref="I11:L11"/>
    <mergeCell ref="G11:H11"/>
    <mergeCell ref="D11:E11"/>
    <mergeCell ref="D12:E12"/>
    <mergeCell ref="I12:L12"/>
    <mergeCell ref="B5:L5"/>
    <mergeCell ref="B6:L6"/>
    <mergeCell ref="I8:L8"/>
    <mergeCell ref="C7:E7"/>
    <mergeCell ref="D8:E8"/>
    <mergeCell ref="G7:L7"/>
    <mergeCell ref="G9:H9"/>
    <mergeCell ref="G10:H10"/>
    <mergeCell ref="D9:E9"/>
    <mergeCell ref="G8:H8"/>
    <mergeCell ref="I9:L9"/>
    <mergeCell ref="B32:F32"/>
    <mergeCell ref="H22:L22"/>
    <mergeCell ref="H21:L21"/>
    <mergeCell ref="B13:B14"/>
    <mergeCell ref="B31:F31"/>
  </mergeCells>
  <printOptions/>
  <pageMargins left="0.35433070866141736" right="0.31496062992125984" top="0.2755905511811024" bottom="0.2755905511811024" header="0.5118110236220472" footer="0.275590551181102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view="pageBreakPreview" zoomScale="110" zoomScaleSheetLayoutView="110" zoomScalePageLayoutView="0" workbookViewId="0" topLeftCell="A13">
      <selection activeCell="Q17" sqref="Q17"/>
    </sheetView>
  </sheetViews>
  <sheetFormatPr defaultColWidth="9.140625" defaultRowHeight="12.75"/>
  <cols>
    <col min="1" max="1" width="4.28125" style="0" customWidth="1"/>
    <col min="2" max="2" width="30.421875" style="0" customWidth="1"/>
    <col min="3" max="4" width="4.7109375" style="0" customWidth="1"/>
    <col min="5" max="5" width="8.421875" style="0" customWidth="1"/>
    <col min="6" max="6" width="6.7109375" style="0" customWidth="1"/>
    <col min="7" max="7" width="4.7109375" style="0" customWidth="1"/>
    <col min="8" max="8" width="4.421875" style="0" customWidth="1"/>
    <col min="9" max="9" width="4.421875" style="0" bestFit="1" customWidth="1"/>
    <col min="10" max="10" width="4.7109375" style="0" customWidth="1"/>
    <col min="11" max="11" width="5.00390625" style="0" customWidth="1"/>
    <col min="12" max="12" width="7.421875" style="0" customWidth="1"/>
    <col min="13" max="13" width="7.140625" style="0" customWidth="1"/>
    <col min="14" max="14" width="4.00390625" style="0" customWidth="1"/>
    <col min="15" max="15" width="4.421875" style="0" customWidth="1"/>
    <col min="16" max="16" width="6.57421875" style="0" customWidth="1"/>
    <col min="17" max="17" width="13.140625" style="0" customWidth="1"/>
    <col min="18" max="18" width="9.57421875" style="0" customWidth="1"/>
    <col min="19" max="19" width="0" style="0" hidden="1" customWidth="1"/>
    <col min="20" max="20" width="4.28125" style="0" hidden="1" customWidth="1"/>
    <col min="21" max="21" width="10.00390625" style="0" hidden="1" customWidth="1"/>
    <col min="22" max="22" width="9.140625" style="0" hidden="1" customWidth="1"/>
    <col min="23" max="23" width="12.00390625" style="0" hidden="1" customWidth="1"/>
    <col min="24" max="24" width="11.57421875" style="0" hidden="1" customWidth="1"/>
    <col min="25" max="25" width="8.57421875" style="0" hidden="1" customWidth="1"/>
    <col min="26" max="26" width="19.8515625" style="0" hidden="1" customWidth="1"/>
    <col min="27" max="27" width="10.421875" style="0" hidden="1" customWidth="1"/>
    <col min="28" max="28" width="7.421875" style="0" hidden="1" customWidth="1"/>
    <col min="29" max="30" width="10.421875" style="0" hidden="1" customWidth="1"/>
    <col min="31" max="32" width="8.57421875" style="0" hidden="1" customWidth="1"/>
    <col min="33" max="33" width="12.00390625" style="0" hidden="1" customWidth="1"/>
    <col min="34" max="41" width="9.140625" style="0" hidden="1" customWidth="1"/>
    <col min="42" max="43" width="9.140625" style="0" customWidth="1"/>
  </cols>
  <sheetData>
    <row r="1" ht="12.75">
      <c r="A1" t="s">
        <v>93</v>
      </c>
    </row>
    <row r="2" ht="12.75">
      <c r="A2" s="28" t="s">
        <v>119</v>
      </c>
    </row>
    <row r="3" ht="12.75">
      <c r="A3" s="28" t="s">
        <v>111</v>
      </c>
    </row>
    <row r="5" spans="1:18" ht="15.75">
      <c r="A5" s="139" t="s">
        <v>20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.75">
      <c r="A6" s="139" t="s">
        <v>70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7" ht="4.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</row>
    <row r="8" spans="1:6" ht="13.5" thickBot="1">
      <c r="A8" s="100" t="s">
        <v>120</v>
      </c>
      <c r="B8" s="101"/>
      <c r="C8" s="101"/>
      <c r="D8" s="101"/>
      <c r="E8" s="101"/>
      <c r="F8" s="101"/>
    </row>
    <row r="9" spans="1:36" ht="13.5" customHeight="1" thickBot="1" thickTop="1">
      <c r="A9" s="137" t="s">
        <v>1</v>
      </c>
      <c r="B9" s="176" t="s">
        <v>29</v>
      </c>
      <c r="C9" s="176" t="s">
        <v>23</v>
      </c>
      <c r="D9" s="157" t="s">
        <v>9</v>
      </c>
      <c r="E9" s="158"/>
      <c r="F9" s="158"/>
      <c r="G9" s="158"/>
      <c r="H9" s="158"/>
      <c r="I9" s="159"/>
      <c r="J9" s="178" t="s">
        <v>23</v>
      </c>
      <c r="K9" s="157" t="s">
        <v>14</v>
      </c>
      <c r="L9" s="158"/>
      <c r="M9" s="158"/>
      <c r="N9" s="158"/>
      <c r="O9" s="158"/>
      <c r="P9" s="159"/>
      <c r="Q9" s="193" t="s">
        <v>15</v>
      </c>
      <c r="R9" s="174" t="s">
        <v>22</v>
      </c>
      <c r="AB9" s="27"/>
      <c r="AC9" s="27"/>
      <c r="AD9" s="27"/>
      <c r="AE9" s="27"/>
      <c r="AF9" s="27"/>
      <c r="AG9" s="27"/>
      <c r="AH9" s="27"/>
      <c r="AI9" s="27"/>
      <c r="AJ9" s="27"/>
    </row>
    <row r="10" spans="1:34" ht="29.25" customHeight="1" thickBot="1" thickTop="1">
      <c r="A10" s="138"/>
      <c r="B10" s="177"/>
      <c r="C10" s="177"/>
      <c r="D10" s="186" t="s">
        <v>26</v>
      </c>
      <c r="E10" s="187"/>
      <c r="F10" s="7" t="s">
        <v>16</v>
      </c>
      <c r="G10" s="186" t="s">
        <v>17</v>
      </c>
      <c r="H10" s="187"/>
      <c r="I10" s="7" t="s">
        <v>18</v>
      </c>
      <c r="J10" s="179"/>
      <c r="K10" s="186" t="s">
        <v>26</v>
      </c>
      <c r="L10" s="187"/>
      <c r="M10" s="7" t="s">
        <v>16</v>
      </c>
      <c r="N10" s="186" t="s">
        <v>17</v>
      </c>
      <c r="O10" s="187"/>
      <c r="P10" s="7" t="s">
        <v>18</v>
      </c>
      <c r="Q10" s="194"/>
      <c r="R10" s="175"/>
      <c r="W10" s="28" t="s">
        <v>38</v>
      </c>
      <c r="X10" s="28" t="s">
        <v>39</v>
      </c>
      <c r="Y10" s="28" t="s">
        <v>32</v>
      </c>
      <c r="Z10" s="28" t="s">
        <v>33</v>
      </c>
      <c r="AA10" s="28" t="s">
        <v>34</v>
      </c>
      <c r="AB10" s="28" t="s">
        <v>35</v>
      </c>
      <c r="AC10" s="28" t="s">
        <v>42</v>
      </c>
      <c r="AD10" s="28" t="s">
        <v>43</v>
      </c>
      <c r="AE10" s="28" t="s">
        <v>44</v>
      </c>
      <c r="AF10" s="28" t="s">
        <v>45</v>
      </c>
      <c r="AG10" s="28"/>
      <c r="AH10" s="28"/>
    </row>
    <row r="11" spans="1:18" ht="7.5" customHeight="1" thickBot="1" thickTop="1">
      <c r="A11" s="8">
        <v>1</v>
      </c>
      <c r="B11" s="9">
        <v>2</v>
      </c>
      <c r="C11" s="9">
        <v>3</v>
      </c>
      <c r="D11" s="191">
        <v>4</v>
      </c>
      <c r="E11" s="192"/>
      <c r="F11" s="9">
        <v>5</v>
      </c>
      <c r="G11" s="191">
        <v>6</v>
      </c>
      <c r="H11" s="192"/>
      <c r="I11" s="9">
        <v>7</v>
      </c>
      <c r="J11" s="9">
        <v>8</v>
      </c>
      <c r="K11" s="191">
        <v>9</v>
      </c>
      <c r="L11" s="192"/>
      <c r="M11" s="9">
        <v>10</v>
      </c>
      <c r="N11" s="191">
        <v>11</v>
      </c>
      <c r="O11" s="192"/>
      <c r="P11" s="9">
        <v>12</v>
      </c>
      <c r="Q11" s="10">
        <v>13</v>
      </c>
      <c r="R11" s="9">
        <v>14</v>
      </c>
    </row>
    <row r="12" spans="1:41" s="15" customFormat="1" ht="25.5" customHeight="1" thickBot="1" thickTop="1">
      <c r="A12" s="77">
        <v>1</v>
      </c>
      <c r="B12" s="106">
        <f>SKP!C15</f>
        <v>0</v>
      </c>
      <c r="C12" s="107">
        <f>SKP!F15</f>
        <v>0</v>
      </c>
      <c r="D12" s="108">
        <f>SKP!G15</f>
        <v>0</v>
      </c>
      <c r="E12" s="109">
        <f>SKP!H15</f>
        <v>0</v>
      </c>
      <c r="F12" s="110">
        <f>SKP!I15</f>
        <v>0</v>
      </c>
      <c r="G12" s="108">
        <f>SKP!J15</f>
        <v>0</v>
      </c>
      <c r="H12" s="110">
        <f>SKP!K15</f>
        <v>0</v>
      </c>
      <c r="I12" s="111" t="str">
        <f>SKP!L15</f>
        <v>-</v>
      </c>
      <c r="J12" s="107">
        <f>K12*SKP!E15</f>
        <v>0</v>
      </c>
      <c r="K12" s="108"/>
      <c r="L12" s="109"/>
      <c r="M12" s="107"/>
      <c r="N12" s="108"/>
      <c r="O12" s="110"/>
      <c r="P12" s="112" t="s">
        <v>90</v>
      </c>
      <c r="Q12" s="113" t="e">
        <f>AG12</f>
        <v>#DIV/0!</v>
      </c>
      <c r="R12" s="114" t="e">
        <f>IF(I12="-",IF(P12="-",Q12/3,Q12/4),Q12/4)</f>
        <v>#DIV/0!</v>
      </c>
      <c r="T12" s="15">
        <f>IF(D12&gt;0,1,0)</f>
        <v>0</v>
      </c>
      <c r="U12" s="15">
        <f>_xlfn.IFERROR(R12,0)</f>
        <v>0</v>
      </c>
      <c r="W12" s="15" t="e">
        <f>100-(N12/G12*100)</f>
        <v>#DIV/0!</v>
      </c>
      <c r="X12" s="29" t="e">
        <f>100-(P12/I12*100)</f>
        <v>#VALUE!</v>
      </c>
      <c r="Y12" s="15" t="e">
        <f>K12/D12*100</f>
        <v>#DIV/0!</v>
      </c>
      <c r="Z12" s="15" t="e">
        <f>M12/F12*100</f>
        <v>#DIV/0!</v>
      </c>
      <c r="AA12" s="26" t="e">
        <f>IF(W12&gt;24,AD12,AC12)</f>
        <v>#DIV/0!</v>
      </c>
      <c r="AB12" s="26" t="e">
        <f>IF(X12&gt;24,AF12,AE12)</f>
        <v>#VALUE!</v>
      </c>
      <c r="AC12" s="15" t="e">
        <f>((1.76*G12-N12)/G12)*100</f>
        <v>#DIV/0!</v>
      </c>
      <c r="AD12" s="15" t="e">
        <f>76-((((1.76*G12-N12)/G12)*100)-100)</f>
        <v>#DIV/0!</v>
      </c>
      <c r="AE12" t="e">
        <f>((1.76*I12-P12)/I12)*100</f>
        <v>#VALUE!</v>
      </c>
      <c r="AF12" t="e">
        <f>76-((((1.76*I12-P12)/I12)*100)-100)</f>
        <v>#VALUE!</v>
      </c>
      <c r="AG12" t="e">
        <f>_xlfn.IFERROR(SUM(Y12:AB12),SUM(Y12:AA12))</f>
        <v>#DIV/0!</v>
      </c>
      <c r="AH12"/>
      <c r="AK12" s="30" t="e">
        <f>100-(N12/G12*100)</f>
        <v>#DIV/0!</v>
      </c>
      <c r="AL12" s="31" t="e">
        <f>100-(P12/I12*100)</f>
        <v>#VALUE!</v>
      </c>
      <c r="AM12" s="26" t="e">
        <f>IF(AND(AK12&gt;24,AL12&gt;24),(_xlfn.IFERROR(((K12/D12*100)+(M12/F12*100)+(76-((((1.76*G12-N12)/G12)*100)-100))+(76-((((1.76*I12-P12)/I12)*100)-100))),((K12/D12*100)+(M12/F12*100)+(76-((((1.76*G12-N12)/G12)*100)-100))))),(_xlfn.IFERROR(((K12/D12*100)+(M12/F12*100)+(((1.76*G12-N12)/G12)*100))+(((1.76*I12-P12)/I12)*100),((K12/D12*100)+(M12/F12*100)+(((1.76*G12-N12)/G12)*100)))))</f>
        <v>#DIV/0!</v>
      </c>
      <c r="AN12" s="27" t="e">
        <f>IF(AK12&gt;24,(((K12/D12*100)+(M12/F12*100)+(76-((((1.76*G12-N12)/G12)*100)-100)))),(((K12/D12*100)+(M12/F12*100)+(((1.76*G12-N12)/G12)*100))))</f>
        <v>#DIV/0!</v>
      </c>
      <c r="AO12" s="15" t="e">
        <f>_xlfn.IFERROR(AM12,AN12)</f>
        <v>#DIV/0!</v>
      </c>
    </row>
    <row r="13" spans="1:41" s="15" customFormat="1" ht="25.5" customHeight="1" thickBot="1" thickTop="1">
      <c r="A13" s="77">
        <v>2</v>
      </c>
      <c r="B13" s="106">
        <f>SKP!C16</f>
        <v>0</v>
      </c>
      <c r="C13" s="107">
        <f>SKP!F16</f>
        <v>0</v>
      </c>
      <c r="D13" s="108">
        <f>SKP!G16</f>
        <v>0</v>
      </c>
      <c r="E13" s="109">
        <f>SKP!H16</f>
        <v>0</v>
      </c>
      <c r="F13" s="110">
        <f>SKP!I16</f>
        <v>0</v>
      </c>
      <c r="G13" s="108">
        <f>SKP!J16</f>
        <v>0</v>
      </c>
      <c r="H13" s="110">
        <f>SKP!K16</f>
        <v>0</v>
      </c>
      <c r="I13" s="111" t="str">
        <f>SKP!L16</f>
        <v>-</v>
      </c>
      <c r="J13" s="107">
        <f>K13*SKP!E16</f>
        <v>0</v>
      </c>
      <c r="K13" s="108"/>
      <c r="L13" s="109"/>
      <c r="M13" s="107"/>
      <c r="N13" s="108"/>
      <c r="O13" s="110"/>
      <c r="P13" s="112" t="s">
        <v>90</v>
      </c>
      <c r="Q13" s="113" t="e">
        <f>AG13</f>
        <v>#DIV/0!</v>
      </c>
      <c r="R13" s="114" t="e">
        <f>IF(I13="-",IF(P13="-",Q13/3,Q13/4),Q13/4)</f>
        <v>#DIV/0!</v>
      </c>
      <c r="T13" s="15">
        <f>IF(D13&gt;0,1,0)</f>
        <v>0</v>
      </c>
      <c r="U13" s="15">
        <f>_xlfn.IFERROR(R13,0)</f>
        <v>0</v>
      </c>
      <c r="W13" s="15" t="e">
        <f>100-(N13/G13*100)</f>
        <v>#DIV/0!</v>
      </c>
      <c r="X13" s="29" t="e">
        <f>100-(P13/I13*100)</f>
        <v>#VALUE!</v>
      </c>
      <c r="Y13" s="15" t="e">
        <f>K13/D13*100</f>
        <v>#DIV/0!</v>
      </c>
      <c r="Z13" s="15" t="e">
        <f>M13/F13*100</f>
        <v>#DIV/0!</v>
      </c>
      <c r="AA13" s="26" t="e">
        <f>IF(W13&gt;24,AD13,AC13)</f>
        <v>#DIV/0!</v>
      </c>
      <c r="AB13" s="26" t="e">
        <f>IF(X13&gt;24,AF13,AE13)</f>
        <v>#VALUE!</v>
      </c>
      <c r="AC13" s="15" t="e">
        <f>((1.76*G13-N13)/G13)*100</f>
        <v>#DIV/0!</v>
      </c>
      <c r="AD13" s="15" t="e">
        <f>76-((((1.76*G13-N13)/G13)*100)-100)</f>
        <v>#DIV/0!</v>
      </c>
      <c r="AE13" t="e">
        <f>((1.76*I13-P13)/I13)*100</f>
        <v>#VALUE!</v>
      </c>
      <c r="AF13" t="e">
        <f>76-((((1.76*I13-P13)/I13)*100)-100)</f>
        <v>#VALUE!</v>
      </c>
      <c r="AG13" t="e">
        <f>_xlfn.IFERROR(SUM(Y13:AB13),SUM(Y13:AA13))</f>
        <v>#DIV/0!</v>
      </c>
      <c r="AH13"/>
      <c r="AK13" s="30" t="e">
        <f>100-(N13/G13*100)</f>
        <v>#DIV/0!</v>
      </c>
      <c r="AL13" s="31" t="e">
        <f>100-(P13/I13*100)</f>
        <v>#VALUE!</v>
      </c>
      <c r="AM13" s="26" t="e">
        <f>IF(AND(AK13&gt;24,AL13&gt;24),(_xlfn.IFERROR(((K13/D13*100)+(M13/F13*100)+(76-((((1.76*G13-N13)/G13)*100)-100))+(76-((((1.76*I13-P13)/I13)*100)-100))),((K13/D13*100)+(M13/F13*100)+(76-((((1.76*G13-N13)/G13)*100)-100))))),(_xlfn.IFERROR(((K13/D13*100)+(M13/F13*100)+(((1.76*G13-N13)/G13)*100))+(((1.76*I13-P13)/I13)*100),((K13/D13*100)+(M13/F13*100)+(((1.76*G13-N13)/G13)*100)))))</f>
        <v>#DIV/0!</v>
      </c>
      <c r="AN13" s="27" t="e">
        <f>IF(AK13&gt;24,(((K13/D13*100)+(M13/F13*100)+(76-((((1.76*G13-N13)/G13)*100)-100)))),(((K13/D13*100)+(M13/F13*100)+(((1.76*G13-N13)/G13)*100))))</f>
        <v>#DIV/0!</v>
      </c>
      <c r="AO13" s="15" t="e">
        <f>_xlfn.IFERROR(AM13,AN13)</f>
        <v>#DIV/0!</v>
      </c>
    </row>
    <row r="14" spans="1:41" s="15" customFormat="1" ht="25.5" customHeight="1" thickBot="1" thickTop="1">
      <c r="A14" s="77">
        <v>3</v>
      </c>
      <c r="B14" s="106">
        <f>SKP!C17</f>
        <v>0</v>
      </c>
      <c r="C14" s="107">
        <f>SKP!F17</f>
        <v>0</v>
      </c>
      <c r="D14" s="108">
        <f>SKP!G17</f>
        <v>0</v>
      </c>
      <c r="E14" s="109">
        <f>SKP!H17</f>
        <v>0</v>
      </c>
      <c r="F14" s="110">
        <f>SKP!I17</f>
        <v>0</v>
      </c>
      <c r="G14" s="108">
        <f>SKP!J17</f>
        <v>0</v>
      </c>
      <c r="H14" s="110">
        <f>SKP!K17</f>
        <v>0</v>
      </c>
      <c r="I14" s="111" t="str">
        <f>SKP!L17</f>
        <v>-</v>
      </c>
      <c r="J14" s="107">
        <f>K14*SKP!E17</f>
        <v>0</v>
      </c>
      <c r="K14" s="108"/>
      <c r="L14" s="109"/>
      <c r="M14" s="107"/>
      <c r="N14" s="108"/>
      <c r="O14" s="110"/>
      <c r="P14" s="112" t="s">
        <v>90</v>
      </c>
      <c r="Q14" s="113" t="e">
        <f>AG14</f>
        <v>#DIV/0!</v>
      </c>
      <c r="R14" s="114" t="e">
        <f>IF(I14="-",IF(P14="-",Q14/3,Q14/4),Q14/4)</f>
        <v>#DIV/0!</v>
      </c>
      <c r="T14" s="15">
        <f>IF(D14&gt;0,1,0)</f>
        <v>0</v>
      </c>
      <c r="U14" s="15">
        <f>_xlfn.IFERROR(R14,0)</f>
        <v>0</v>
      </c>
      <c r="W14" s="15" t="e">
        <f>100-(N14/G14*100)</f>
        <v>#DIV/0!</v>
      </c>
      <c r="X14" s="29" t="e">
        <f>100-(P14/I14*100)</f>
        <v>#VALUE!</v>
      </c>
      <c r="Y14" s="15" t="e">
        <f>K14/D14*100</f>
        <v>#DIV/0!</v>
      </c>
      <c r="Z14" s="15" t="e">
        <f>M14/F14*100</f>
        <v>#DIV/0!</v>
      </c>
      <c r="AA14" s="26" t="e">
        <f>IF(W14&gt;24,AD14,AC14)</f>
        <v>#DIV/0!</v>
      </c>
      <c r="AB14" s="26" t="e">
        <f>IF(X14&gt;24,AF14,AE14)</f>
        <v>#VALUE!</v>
      </c>
      <c r="AC14" s="15" t="e">
        <f>((1.76*G14-N14)/G14)*100</f>
        <v>#DIV/0!</v>
      </c>
      <c r="AD14" s="15" t="e">
        <f>76-((((1.76*G14-N14)/G14)*100)-100)</f>
        <v>#DIV/0!</v>
      </c>
      <c r="AE14" t="e">
        <f>((1.76*I14-P14)/I14)*100</f>
        <v>#VALUE!</v>
      </c>
      <c r="AF14" t="e">
        <f>76-((((1.76*I14-P14)/I14)*100)-100)</f>
        <v>#VALUE!</v>
      </c>
      <c r="AG14" t="e">
        <f>_xlfn.IFERROR(SUM(Y14:AB14),SUM(Y14:AA14))</f>
        <v>#DIV/0!</v>
      </c>
      <c r="AH14"/>
      <c r="AK14" s="30" t="e">
        <f>100-(N14/G14*100)</f>
        <v>#DIV/0!</v>
      </c>
      <c r="AL14" s="31" t="e">
        <f>100-(P14/I14*100)</f>
        <v>#VALUE!</v>
      </c>
      <c r="AM14" s="26" t="e">
        <f>IF(AND(AK14&gt;24,AL14&gt;24),(_xlfn.IFERROR(((K14/D14*100)+(M14/F14*100)+(76-((((1.76*G14-N14)/G14)*100)-100))+(76-((((1.76*I14-P14)/I14)*100)-100))),((K14/D14*100)+(M14/F14*100)+(76-((((1.76*G14-N14)/G14)*100)-100))))),(_xlfn.IFERROR(((K14/D14*100)+(M14/F14*100)+(((1.76*G14-N14)/G14)*100))+(((1.76*I14-P14)/I14)*100),((K14/D14*100)+(M14/F14*100)+(((1.76*G14-N14)/G14)*100)))))</f>
        <v>#DIV/0!</v>
      </c>
      <c r="AN14" s="27" t="e">
        <f>IF(AK14&gt;24,(((K14/D14*100)+(M14/F14*100)+(76-((((1.76*G14-N14)/G14)*100)-100)))),(((K14/D14*100)+(M14/F14*100)+(((1.76*G14-N14)/G14)*100))))</f>
        <v>#DIV/0!</v>
      </c>
      <c r="AO14" s="15" t="e">
        <f>_xlfn.IFERROR(AM14,AN14)</f>
        <v>#DIV/0!</v>
      </c>
    </row>
    <row r="15" spans="1:41" s="15" customFormat="1" ht="25.5" customHeight="1" thickBot="1" thickTop="1">
      <c r="A15" s="77">
        <v>4</v>
      </c>
      <c r="B15" s="106">
        <f>SKP!C18</f>
        <v>0</v>
      </c>
      <c r="C15" s="107">
        <f>SKP!F18</f>
        <v>0</v>
      </c>
      <c r="D15" s="108">
        <f>SKP!G18</f>
        <v>0</v>
      </c>
      <c r="E15" s="109">
        <f>SKP!H18</f>
        <v>0</v>
      </c>
      <c r="F15" s="110">
        <f>SKP!I18</f>
        <v>0</v>
      </c>
      <c r="G15" s="108">
        <f>SKP!J18</f>
        <v>0</v>
      </c>
      <c r="H15" s="110">
        <f>SKP!K18</f>
        <v>0</v>
      </c>
      <c r="I15" s="111" t="str">
        <f>SKP!L18</f>
        <v>-</v>
      </c>
      <c r="J15" s="107">
        <f>K15*SKP!E18</f>
        <v>0</v>
      </c>
      <c r="K15" s="108"/>
      <c r="L15" s="109"/>
      <c r="M15" s="107"/>
      <c r="N15" s="108"/>
      <c r="O15" s="110"/>
      <c r="P15" s="112" t="s">
        <v>90</v>
      </c>
      <c r="Q15" s="113" t="e">
        <f>AG15</f>
        <v>#DIV/0!</v>
      </c>
      <c r="R15" s="114" t="e">
        <f>IF(I15="-",IF(P15="-",Q15/3,Q15/4),Q15/4)</f>
        <v>#DIV/0!</v>
      </c>
      <c r="T15" s="15">
        <f>IF(D15&gt;0,1,0)</f>
        <v>0</v>
      </c>
      <c r="U15" s="15">
        <f>_xlfn.IFERROR(R15,0)</f>
        <v>0</v>
      </c>
      <c r="W15" s="15" t="e">
        <f>100-(N15/G15*100)</f>
        <v>#DIV/0!</v>
      </c>
      <c r="X15" s="29" t="e">
        <f>100-(P15/I15*100)</f>
        <v>#VALUE!</v>
      </c>
      <c r="Y15" s="15" t="e">
        <f>K15/D15*100</f>
        <v>#DIV/0!</v>
      </c>
      <c r="Z15" s="15" t="e">
        <f>M15/F15*100</f>
        <v>#DIV/0!</v>
      </c>
      <c r="AA15" s="26" t="e">
        <f>IF(W15&gt;24,AD15,AC15)</f>
        <v>#DIV/0!</v>
      </c>
      <c r="AB15" s="26" t="e">
        <f>IF(X15&gt;24,AF15,AE15)</f>
        <v>#VALUE!</v>
      </c>
      <c r="AC15" s="15" t="e">
        <f>((1.76*G15-N15)/G15)*100</f>
        <v>#DIV/0!</v>
      </c>
      <c r="AD15" s="15" t="e">
        <f>76-((((1.76*G15-N15)/G15)*100)-100)</f>
        <v>#DIV/0!</v>
      </c>
      <c r="AE15" t="e">
        <f>((1.76*I15-P15)/I15)*100</f>
        <v>#VALUE!</v>
      </c>
      <c r="AF15" t="e">
        <f>76-((((1.76*I15-P15)/I15)*100)-100)</f>
        <v>#VALUE!</v>
      </c>
      <c r="AG15" t="e">
        <f>_xlfn.IFERROR(SUM(Y15:AB15),SUM(Y15:AA15))</f>
        <v>#DIV/0!</v>
      </c>
      <c r="AH15"/>
      <c r="AK15" s="30" t="e">
        <f>100-(N15/G15*100)</f>
        <v>#DIV/0!</v>
      </c>
      <c r="AL15" s="31" t="e">
        <f>100-(P15/I15*100)</f>
        <v>#VALUE!</v>
      </c>
      <c r="AM15" s="26" t="e">
        <f>IF(AND(AK15&gt;24,AL15&gt;24),(_xlfn.IFERROR(((K15/D15*100)+(M15/F15*100)+(76-((((1.76*G15-N15)/G15)*100)-100))+(76-((((1.76*I15-P15)/I15)*100)-100))),((K15/D15*100)+(M15/F15*100)+(76-((((1.76*G15-N15)/G15)*100)-100))))),(_xlfn.IFERROR(((K15/D15*100)+(M15/F15*100)+(((1.76*G15-N15)/G15)*100))+(((1.76*I15-P15)/I15)*100),((K15/D15*100)+(M15/F15*100)+(((1.76*G15-N15)/G15)*100)))))</f>
        <v>#DIV/0!</v>
      </c>
      <c r="AN15" s="27" t="e">
        <f>IF(AK15&gt;24,(((K15/D15*100)+(M15/F15*100)+(76-((((1.76*G15-N15)/G15)*100)-100)))),(((K15/D15*100)+(M15/F15*100)+(((1.76*G15-N15)/G15)*100))))</f>
        <v>#DIV/0!</v>
      </c>
      <c r="AO15" s="15" t="e">
        <f>_xlfn.IFERROR(AM15,AN15)</f>
        <v>#DIV/0!</v>
      </c>
    </row>
    <row r="16" spans="1:41" s="15" customFormat="1" ht="25.5" customHeight="1" thickTop="1">
      <c r="A16" s="99">
        <v>5</v>
      </c>
      <c r="B16" s="115">
        <f>SKP!C19</f>
        <v>0</v>
      </c>
      <c r="C16" s="116">
        <f>SKP!F19</f>
        <v>0</v>
      </c>
      <c r="D16" s="117">
        <f>SKP!G19</f>
        <v>0</v>
      </c>
      <c r="E16" s="118">
        <f>SKP!H19</f>
        <v>0</v>
      </c>
      <c r="F16" s="119">
        <f>SKP!I19</f>
        <v>0</v>
      </c>
      <c r="G16" s="117">
        <f>SKP!J19</f>
        <v>0</v>
      </c>
      <c r="H16" s="119">
        <f>SKP!K19</f>
        <v>0</v>
      </c>
      <c r="I16" s="120" t="str">
        <f>SKP!L19</f>
        <v>-</v>
      </c>
      <c r="J16" s="107">
        <f>K16*SKP!E19</f>
        <v>0</v>
      </c>
      <c r="K16" s="117"/>
      <c r="L16" s="118"/>
      <c r="M16" s="116"/>
      <c r="N16" s="117"/>
      <c r="O16" s="119"/>
      <c r="P16" s="121" t="s">
        <v>90</v>
      </c>
      <c r="Q16" s="114" t="e">
        <f>AG16</f>
        <v>#DIV/0!</v>
      </c>
      <c r="R16" s="114" t="e">
        <f>IF(I16="-",IF(P16="-",Q16/3,Q16/4),Q16/4)</f>
        <v>#DIV/0!</v>
      </c>
      <c r="T16" s="15">
        <f>IF(D16&gt;0,1,0)</f>
        <v>0</v>
      </c>
      <c r="U16" s="15">
        <f>_xlfn.IFERROR(R16,0)</f>
        <v>0</v>
      </c>
      <c r="W16" s="15" t="e">
        <f>100-(N16/G16*100)</f>
        <v>#DIV/0!</v>
      </c>
      <c r="X16" s="29" t="e">
        <f>100-(P16/I16*100)</f>
        <v>#VALUE!</v>
      </c>
      <c r="Y16" s="15" t="e">
        <f>K16/D16*100</f>
        <v>#DIV/0!</v>
      </c>
      <c r="Z16" s="15" t="e">
        <f>M16/F16*100</f>
        <v>#DIV/0!</v>
      </c>
      <c r="AA16" s="26" t="e">
        <f>IF(W16&gt;24,AD16,AC16)</f>
        <v>#DIV/0!</v>
      </c>
      <c r="AB16" s="26" t="e">
        <f>IF(X16&gt;24,AF16,AE16)</f>
        <v>#VALUE!</v>
      </c>
      <c r="AC16" s="15" t="e">
        <f>((1.76*G16-N16)/G16)*100</f>
        <v>#DIV/0!</v>
      </c>
      <c r="AD16" s="15" t="e">
        <f>76-((((1.76*G16-N16)/G16)*100)-100)</f>
        <v>#DIV/0!</v>
      </c>
      <c r="AE16" t="e">
        <f>((1.76*I16-P16)/I16)*100</f>
        <v>#VALUE!</v>
      </c>
      <c r="AF16" t="e">
        <f>76-((((1.76*I16-P16)/I16)*100)-100)</f>
        <v>#VALUE!</v>
      </c>
      <c r="AG16" t="e">
        <f>_xlfn.IFERROR(SUM(Y16:AB16),SUM(Y16:AA16))</f>
        <v>#DIV/0!</v>
      </c>
      <c r="AH16"/>
      <c r="AK16" s="30" t="e">
        <f>100-(N16/G16*100)</f>
        <v>#DIV/0!</v>
      </c>
      <c r="AL16" s="31" t="e">
        <f>100-(P16/I16*100)</f>
        <v>#VALUE!</v>
      </c>
      <c r="AM16" s="26" t="e">
        <f>IF(AND(AK16&gt;24,AL16&gt;24),(_xlfn.IFERROR(((K16/D16*100)+(M16/F16*100)+(76-((((1.76*G16-N16)/G16)*100)-100))+(76-((((1.76*I16-P16)/I16)*100)-100))),((K16/D16*100)+(M16/F16*100)+(76-((((1.76*G16-N16)/G16)*100)-100))))),(_xlfn.IFERROR(((K16/D16*100)+(M16/F16*100)+(((1.76*G16-N16)/G16)*100))+(((1.76*I16-P16)/I16)*100),((K16/D16*100)+(M16/F16*100)+(((1.76*G16-N16)/G16)*100)))))</f>
        <v>#DIV/0!</v>
      </c>
      <c r="AN16" s="27" t="e">
        <f>IF(AK16&gt;24,(((K16/D16*100)+(M16/F16*100)+(76-((((1.76*G16-N16)/G16)*100)-100)))),(((K16/D16*100)+(M16/F16*100)+(((1.76*G16-N16)/G16)*100))))</f>
        <v>#DIV/0!</v>
      </c>
      <c r="AO16" s="15" t="e">
        <f>_xlfn.IFERROR(AM16,AN16)</f>
        <v>#DIV/0!</v>
      </c>
    </row>
    <row r="17" spans="1:18" ht="26.25" customHeight="1" thickBot="1">
      <c r="A17" s="78"/>
      <c r="B17" s="79" t="s">
        <v>21</v>
      </c>
      <c r="C17" s="80"/>
      <c r="D17" s="195"/>
      <c r="E17" s="196"/>
      <c r="F17" s="196"/>
      <c r="G17" s="196"/>
      <c r="H17" s="196"/>
      <c r="I17" s="197"/>
      <c r="J17" s="81"/>
      <c r="K17" s="188"/>
      <c r="L17" s="189"/>
      <c r="M17" s="189"/>
      <c r="N17" s="189"/>
      <c r="O17" s="189"/>
      <c r="P17" s="190"/>
      <c r="Q17" s="82"/>
      <c r="R17" s="94"/>
    </row>
    <row r="18" spans="1:38" ht="15.75" customHeight="1" thickBot="1" thickTop="1">
      <c r="A18" s="16">
        <v>1</v>
      </c>
      <c r="B18" s="17" t="s">
        <v>30</v>
      </c>
      <c r="C18" s="17"/>
      <c r="D18" s="171"/>
      <c r="E18" s="171"/>
      <c r="F18" s="171"/>
      <c r="G18" s="171"/>
      <c r="H18" s="171"/>
      <c r="I18" s="171"/>
      <c r="J18" s="18"/>
      <c r="K18" s="172"/>
      <c r="L18" s="172"/>
      <c r="M18" s="172"/>
      <c r="N18" s="172"/>
      <c r="O18" s="172"/>
      <c r="P18" s="172"/>
      <c r="Q18" s="16"/>
      <c r="R18" s="168"/>
      <c r="Z18" s="28" t="s">
        <v>40</v>
      </c>
      <c r="AJ18" s="28" t="s">
        <v>36</v>
      </c>
      <c r="AL18" s="27"/>
    </row>
    <row r="19" spans="1:38" ht="15.75" customHeight="1" thickBot="1" thickTop="1">
      <c r="A19" s="16"/>
      <c r="B19" s="17" t="s">
        <v>30</v>
      </c>
      <c r="C19" s="17"/>
      <c r="D19" s="171"/>
      <c r="E19" s="171"/>
      <c r="F19" s="171"/>
      <c r="G19" s="171"/>
      <c r="H19" s="171"/>
      <c r="I19" s="171"/>
      <c r="J19" s="18"/>
      <c r="K19" s="172"/>
      <c r="L19" s="172"/>
      <c r="M19" s="172"/>
      <c r="N19" s="172"/>
      <c r="O19" s="172"/>
      <c r="P19" s="172"/>
      <c r="Q19" s="16"/>
      <c r="R19" s="169"/>
      <c r="Z19" t="s">
        <v>41</v>
      </c>
      <c r="AJ19" t="s">
        <v>37</v>
      </c>
      <c r="AL19" s="27"/>
    </row>
    <row r="20" spans="1:38" ht="15.75" customHeight="1" thickBot="1" thickTop="1">
      <c r="A20" s="16">
        <v>2</v>
      </c>
      <c r="B20" s="17" t="s">
        <v>31</v>
      </c>
      <c r="C20" s="17"/>
      <c r="D20" s="171"/>
      <c r="E20" s="171"/>
      <c r="F20" s="171"/>
      <c r="G20" s="171"/>
      <c r="H20" s="171"/>
      <c r="I20" s="171"/>
      <c r="J20" s="18"/>
      <c r="K20" s="172"/>
      <c r="L20" s="172"/>
      <c r="M20" s="172"/>
      <c r="N20" s="172"/>
      <c r="O20" s="172"/>
      <c r="P20" s="172"/>
      <c r="Q20" s="16"/>
      <c r="R20" s="168"/>
      <c r="AL20" s="27"/>
    </row>
    <row r="21" spans="1:24" ht="15.75" customHeight="1" thickBot="1" thickTop="1">
      <c r="A21" s="16"/>
      <c r="B21" s="17" t="s">
        <v>31</v>
      </c>
      <c r="C21" s="17"/>
      <c r="D21" s="171"/>
      <c r="E21" s="171"/>
      <c r="F21" s="171"/>
      <c r="G21" s="171"/>
      <c r="H21" s="171"/>
      <c r="I21" s="171"/>
      <c r="J21" s="18"/>
      <c r="K21" s="172"/>
      <c r="L21" s="172"/>
      <c r="M21" s="172"/>
      <c r="N21" s="172"/>
      <c r="O21" s="172"/>
      <c r="P21" s="172"/>
      <c r="Q21" s="16"/>
      <c r="R21" s="170"/>
      <c r="X21" t="e">
        <f>SUM(#REF!)</f>
        <v>#REF!</v>
      </c>
    </row>
    <row r="22" spans="1:18" ht="15.75" customHeight="1" thickBot="1" thickTop="1">
      <c r="A22" s="19"/>
      <c r="B22" s="20"/>
      <c r="C22" s="20"/>
      <c r="D22" s="21"/>
      <c r="E22" s="21"/>
      <c r="F22" s="21"/>
      <c r="G22" s="21"/>
      <c r="H22" s="21"/>
      <c r="I22" s="21"/>
      <c r="J22" s="22"/>
      <c r="K22" s="23"/>
      <c r="L22" s="23"/>
      <c r="M22" s="23"/>
      <c r="N22" s="23"/>
      <c r="O22" s="23"/>
      <c r="P22" s="23"/>
      <c r="Q22" s="24"/>
      <c r="R22" s="25"/>
    </row>
    <row r="23" spans="1:20" ht="13.5" customHeight="1" thickTop="1">
      <c r="A23" s="180" t="s">
        <v>19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2"/>
      <c r="R23" s="122" t="e">
        <f>(SUM(U12:U16)/T23)+R18+R20</f>
        <v>#DIV/0!</v>
      </c>
      <c r="T23">
        <f>SUM(T12:T18)</f>
        <v>0</v>
      </c>
    </row>
    <row r="24" spans="1:18" ht="13.5" customHeight="1" thickBo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5"/>
      <c r="R24" s="123" t="e">
        <f>IF(R23&lt;=50,"(Buruk)",IF(R23&lt;=60,"(Sedang)",IF(R23&lt;=75,"(Cukup)",IF(R23&lt;=90.99,"(Baik)","(Sangat Baik)"))))</f>
        <v>#DIV/0!</v>
      </c>
    </row>
    <row r="25" ht="7.5" customHeight="1" thickTop="1"/>
    <row r="26" spans="13:18" ht="12.75">
      <c r="M26" s="135" t="s">
        <v>121</v>
      </c>
      <c r="N26" s="136"/>
      <c r="O26" s="136"/>
      <c r="P26" s="136"/>
      <c r="Q26" s="136"/>
      <c r="R26" s="136"/>
    </row>
    <row r="27" spans="13:18" ht="12.75">
      <c r="M27" s="173" t="s">
        <v>27</v>
      </c>
      <c r="N27" s="173"/>
      <c r="O27" s="173"/>
      <c r="P27" s="173"/>
      <c r="Q27" s="173"/>
      <c r="R27" s="173"/>
    </row>
    <row r="28" spans="13:18" ht="12.75">
      <c r="M28" s="87"/>
      <c r="N28" s="87"/>
      <c r="O28" s="87"/>
      <c r="P28" s="87"/>
      <c r="Q28" s="87"/>
      <c r="R28" s="87"/>
    </row>
    <row r="29" ht="13.5" customHeight="1"/>
    <row r="30" ht="12.75" customHeight="1"/>
    <row r="31" spans="13:18" ht="12.75">
      <c r="M31" s="167" t="str">
        <f>SKP!B27</f>
        <v>Dr. M. Samsuri</v>
      </c>
      <c r="N31" s="167"/>
      <c r="O31" s="167"/>
      <c r="P31" s="167"/>
      <c r="Q31" s="167"/>
      <c r="R31" s="167"/>
    </row>
    <row r="32" spans="13:18" ht="12.75">
      <c r="M32" s="134" t="str">
        <f>SKP!B28</f>
        <v>197901142003121001</v>
      </c>
      <c r="N32" s="134"/>
      <c r="O32" s="134"/>
      <c r="P32" s="134"/>
      <c r="Q32" s="134"/>
      <c r="R32" s="134"/>
    </row>
    <row r="33" spans="1:5" ht="12.75">
      <c r="A33" s="95" t="s">
        <v>90</v>
      </c>
      <c r="B33" s="96" t="s">
        <v>103</v>
      </c>
      <c r="C33" s="96"/>
      <c r="D33" s="96"/>
      <c r="E33" s="96"/>
    </row>
    <row r="34" spans="1:5" ht="12.75">
      <c r="A34" s="95" t="s">
        <v>90</v>
      </c>
      <c r="B34" s="96" t="s">
        <v>108</v>
      </c>
      <c r="C34" s="96"/>
      <c r="D34" s="96"/>
      <c r="E34" s="96"/>
    </row>
    <row r="35" spans="1:2" ht="12.75">
      <c r="A35" s="95" t="s">
        <v>90</v>
      </c>
      <c r="B35" s="96" t="s">
        <v>105</v>
      </c>
    </row>
  </sheetData>
  <sheetProtection/>
  <mergeCells count="36">
    <mergeCell ref="A7:Q7"/>
    <mergeCell ref="N11:O11"/>
    <mergeCell ref="N10:O10"/>
    <mergeCell ref="Q9:Q10"/>
    <mergeCell ref="D17:I17"/>
    <mergeCell ref="D9:I9"/>
    <mergeCell ref="D11:E11"/>
    <mergeCell ref="G11:H11"/>
    <mergeCell ref="A23:Q24"/>
    <mergeCell ref="K10:L10"/>
    <mergeCell ref="D10:E10"/>
    <mergeCell ref="M31:R31"/>
    <mergeCell ref="M32:R32"/>
    <mergeCell ref="K17:P17"/>
    <mergeCell ref="G10:H10"/>
    <mergeCell ref="K11:L11"/>
    <mergeCell ref="D18:I18"/>
    <mergeCell ref="K18:P18"/>
    <mergeCell ref="A5:R5"/>
    <mergeCell ref="A6:R6"/>
    <mergeCell ref="M26:R26"/>
    <mergeCell ref="M27:R27"/>
    <mergeCell ref="R9:R10"/>
    <mergeCell ref="K9:P9"/>
    <mergeCell ref="A9:A10"/>
    <mergeCell ref="B9:B10"/>
    <mergeCell ref="C9:C10"/>
    <mergeCell ref="J9:J10"/>
    <mergeCell ref="R18:R19"/>
    <mergeCell ref="R20:R21"/>
    <mergeCell ref="D19:I19"/>
    <mergeCell ref="K19:P19"/>
    <mergeCell ref="D20:I20"/>
    <mergeCell ref="K20:P20"/>
    <mergeCell ref="D21:I21"/>
    <mergeCell ref="K21:P21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0"/>
  <sheetViews>
    <sheetView tabSelected="1" view="pageBreakPreview" zoomScaleNormal="90" zoomScaleSheetLayoutView="100" zoomScalePageLayoutView="0" workbookViewId="0" topLeftCell="A43">
      <selection activeCell="P49" sqref="P49:T49"/>
    </sheetView>
  </sheetViews>
  <sheetFormatPr defaultColWidth="9.140625" defaultRowHeight="12.75"/>
  <cols>
    <col min="1" max="1" width="0.85546875" style="0" customWidth="1"/>
    <col min="2" max="2" width="4.7109375" style="0" customWidth="1"/>
    <col min="3" max="3" width="19.140625" style="0" customWidth="1"/>
    <col min="4" max="4" width="14.8515625" style="0" customWidth="1"/>
    <col min="5" max="5" width="13.7109375" style="0" customWidth="1"/>
    <col min="6" max="6" width="11.421875" style="0" customWidth="1"/>
    <col min="7" max="7" width="4.421875" style="0" customWidth="1"/>
    <col min="8" max="8" width="13.28125" style="0" customWidth="1"/>
    <col min="9" max="9" width="15.28125" style="0" customWidth="1"/>
    <col min="10" max="10" width="9.7109375" style="0" customWidth="1"/>
    <col min="11" max="11" width="4.7109375" style="0" customWidth="1"/>
    <col min="15" max="15" width="13.8515625" style="0" customWidth="1"/>
    <col min="20" max="20" width="13.140625" style="0" customWidth="1"/>
    <col min="21" max="21" width="0.85546875" style="0" customWidth="1"/>
  </cols>
  <sheetData>
    <row r="1" s="102" customFormat="1" ht="14.25">
      <c r="B1" s="102" t="s">
        <v>94</v>
      </c>
    </row>
    <row r="2" s="102" customFormat="1" ht="14.25">
      <c r="B2" s="102" t="s">
        <v>122</v>
      </c>
    </row>
    <row r="3" s="102" customFormat="1" ht="14.25">
      <c r="B3" s="102" t="s">
        <v>111</v>
      </c>
    </row>
    <row r="4" ht="13.5" thickBot="1"/>
    <row r="5" spans="2:20" ht="30" customHeight="1" thickBot="1">
      <c r="B5" s="208" t="s">
        <v>61</v>
      </c>
      <c r="C5" s="211" t="s">
        <v>46</v>
      </c>
      <c r="D5" s="212"/>
      <c r="E5" s="212"/>
      <c r="F5" s="212"/>
      <c r="G5" s="212"/>
      <c r="H5" s="213"/>
      <c r="I5" s="48" t="s">
        <v>47</v>
      </c>
      <c r="K5" s="232" t="s">
        <v>62</v>
      </c>
      <c r="L5" s="233"/>
      <c r="M5" s="233"/>
      <c r="N5" s="233"/>
      <c r="O5" s="233"/>
      <c r="P5" s="233"/>
      <c r="Q5" s="233"/>
      <c r="R5" s="233"/>
      <c r="S5" s="233"/>
      <c r="T5" s="234"/>
    </row>
    <row r="6" spans="2:20" ht="30" customHeight="1" thickBot="1">
      <c r="B6" s="209"/>
      <c r="C6" s="228" t="s">
        <v>59</v>
      </c>
      <c r="D6" s="229"/>
      <c r="E6" s="44"/>
      <c r="F6" s="44" t="e">
        <f>PENGUKURAN!R23</f>
        <v>#DIV/0!</v>
      </c>
      <c r="G6" s="51" t="s">
        <v>67</v>
      </c>
      <c r="H6" s="45">
        <v>0.6</v>
      </c>
      <c r="I6" s="47" t="e">
        <f>F6*H6</f>
        <v>#DIV/0!</v>
      </c>
      <c r="K6" s="235" t="s">
        <v>64</v>
      </c>
      <c r="L6" s="236"/>
      <c r="M6" s="236"/>
      <c r="N6" s="236"/>
      <c r="O6" s="236"/>
      <c r="P6" s="236"/>
      <c r="Q6" s="236"/>
      <c r="R6" s="236"/>
      <c r="S6" s="236"/>
      <c r="T6" s="237"/>
    </row>
    <row r="7" spans="2:20" ht="30" customHeight="1" thickBot="1">
      <c r="B7" s="209"/>
      <c r="C7" s="214" t="s">
        <v>66</v>
      </c>
      <c r="D7" s="198" t="s">
        <v>48</v>
      </c>
      <c r="E7" s="199"/>
      <c r="F7" s="74"/>
      <c r="G7" s="220" t="str">
        <f>IF(F7&lt;=50,"(Buruk)",IF(F7&lt;=60,"(Sedang)",IF(F7&lt;=75,"(Cukup)",IF(F7&lt;=90.99,"(Baik)","(Sangat Baik)"))))</f>
        <v>(Buruk)</v>
      </c>
      <c r="H7" s="221"/>
      <c r="I7" s="49"/>
      <c r="K7" s="36"/>
      <c r="L7" s="32"/>
      <c r="M7" s="32"/>
      <c r="N7" s="32"/>
      <c r="O7" s="32"/>
      <c r="P7" s="32"/>
      <c r="Q7" s="32"/>
      <c r="R7" s="32"/>
      <c r="S7" s="32"/>
      <c r="T7" s="33"/>
    </row>
    <row r="8" spans="2:20" ht="30" customHeight="1" thickBot="1">
      <c r="B8" s="209"/>
      <c r="C8" s="215"/>
      <c r="D8" s="198" t="s">
        <v>49</v>
      </c>
      <c r="E8" s="199"/>
      <c r="F8" s="74"/>
      <c r="G8" s="220" t="str">
        <f>IF(F8&lt;=50,"(Buruk)",IF(F8&lt;=60,"(Sedang)",IF(F8&lt;=75,"(Cukup)",IF(F8&lt;=90.99,"(Baik)","(Sangat Baik)"))))</f>
        <v>(Buruk)</v>
      </c>
      <c r="H8" s="221"/>
      <c r="I8" s="49"/>
      <c r="K8" s="36"/>
      <c r="L8" s="32"/>
      <c r="M8" s="32"/>
      <c r="N8" s="32"/>
      <c r="O8" s="32"/>
      <c r="P8" s="32"/>
      <c r="Q8" s="32"/>
      <c r="R8" s="32"/>
      <c r="S8" s="32"/>
      <c r="T8" s="33"/>
    </row>
    <row r="9" spans="2:20" ht="30" customHeight="1" thickBot="1">
      <c r="B9" s="209"/>
      <c r="C9" s="215"/>
      <c r="D9" s="198" t="s">
        <v>50</v>
      </c>
      <c r="E9" s="199"/>
      <c r="F9" s="74"/>
      <c r="G9" s="220" t="str">
        <f>IF(F9&lt;=50,"(Buruk)",IF(F9&lt;=60,"(Sedang)",IF(F9&lt;=75,"(Cukup)",IF(F9&lt;=90.99,"(Baik)","(Sangat Baik)"))))</f>
        <v>(Buruk)</v>
      </c>
      <c r="H9" s="221"/>
      <c r="I9" s="49"/>
      <c r="K9" s="36"/>
      <c r="L9" s="32"/>
      <c r="M9" s="32"/>
      <c r="N9" s="32"/>
      <c r="O9" s="32"/>
      <c r="P9" s="32"/>
      <c r="Q9" s="32"/>
      <c r="R9" s="32"/>
      <c r="S9" s="32"/>
      <c r="T9" s="33"/>
    </row>
    <row r="10" spans="2:20" ht="30" customHeight="1" thickBot="1">
      <c r="B10" s="209"/>
      <c r="C10" s="215"/>
      <c r="D10" s="198" t="s">
        <v>51</v>
      </c>
      <c r="E10" s="199"/>
      <c r="F10" s="74"/>
      <c r="G10" s="220" t="str">
        <f>IF(F10&lt;=50,"(Buruk)",IF(F10&lt;=60,"(Sedang)",IF(F10&lt;=75,"(Cukup)",IF(F10&lt;=90.99,"(Baik)","(Sangat Baik)"))))</f>
        <v>(Buruk)</v>
      </c>
      <c r="H10" s="221"/>
      <c r="I10" s="49"/>
      <c r="K10" s="36"/>
      <c r="L10" s="32"/>
      <c r="M10" s="32"/>
      <c r="N10" s="32"/>
      <c r="O10" s="32"/>
      <c r="P10" s="32"/>
      <c r="Q10" s="32"/>
      <c r="R10" s="32"/>
      <c r="S10" s="32"/>
      <c r="T10" s="33"/>
    </row>
    <row r="11" spans="2:20" ht="30" customHeight="1" thickBot="1">
      <c r="B11" s="209"/>
      <c r="C11" s="215"/>
      <c r="D11" s="198" t="s">
        <v>52</v>
      </c>
      <c r="E11" s="199"/>
      <c r="F11" s="74"/>
      <c r="G11" s="220" t="str">
        <f>IF(F11&lt;=50,"(Buruk)",IF(F11&lt;=60,"(Sedang)",IF(F11&lt;=75,"(Cukup)",IF(F11&lt;=90.99,"(Baik)","(Sangat Baik)"))))</f>
        <v>(Buruk)</v>
      </c>
      <c r="H11" s="221"/>
      <c r="I11" s="49"/>
      <c r="K11" s="36"/>
      <c r="L11" s="32"/>
      <c r="M11" s="32"/>
      <c r="N11" s="32"/>
      <c r="O11" s="32"/>
      <c r="P11" s="32"/>
      <c r="Q11" s="32"/>
      <c r="R11" s="32"/>
      <c r="S11" s="32"/>
      <c r="T11" s="33"/>
    </row>
    <row r="12" spans="2:20" ht="30" customHeight="1" thickBot="1">
      <c r="B12" s="209"/>
      <c r="C12" s="215"/>
      <c r="D12" s="198" t="s">
        <v>53</v>
      </c>
      <c r="E12" s="199"/>
      <c r="F12" s="103" t="s">
        <v>90</v>
      </c>
      <c r="G12" s="220">
        <f>IF(F12="-","",IF(F12&lt;=50,"(Buruk)",IF(F12&lt;=60,"(Sedang)",IF(F12&lt;=75,"(Cukup)",IF(F12&lt;=90.99,"(Baik)","(Sangat Baik)")))))</f>
      </c>
      <c r="H12" s="221"/>
      <c r="I12" s="49"/>
      <c r="K12" s="36"/>
      <c r="L12" s="32"/>
      <c r="M12" s="32"/>
      <c r="N12" s="32"/>
      <c r="O12" s="32"/>
      <c r="P12" s="32"/>
      <c r="Q12" s="32"/>
      <c r="R12" s="32"/>
      <c r="S12" s="32"/>
      <c r="T12" s="33"/>
    </row>
    <row r="13" spans="2:20" ht="30" customHeight="1" thickBot="1">
      <c r="B13" s="209"/>
      <c r="C13" s="215"/>
      <c r="D13" s="198" t="s">
        <v>54</v>
      </c>
      <c r="E13" s="199"/>
      <c r="F13" s="46">
        <f>SUM(F7:F12)</f>
        <v>0</v>
      </c>
      <c r="G13" s="244"/>
      <c r="H13" s="245"/>
      <c r="I13" s="49"/>
      <c r="K13" s="241" t="s">
        <v>58</v>
      </c>
      <c r="L13" s="242"/>
      <c r="M13" s="242"/>
      <c r="N13" s="242"/>
      <c r="O13" s="242"/>
      <c r="P13" s="242"/>
      <c r="Q13" s="242"/>
      <c r="R13" s="242"/>
      <c r="S13" s="242"/>
      <c r="T13" s="243"/>
    </row>
    <row r="14" spans="2:20" ht="30" customHeight="1" thickBot="1">
      <c r="B14" s="209"/>
      <c r="C14" s="215"/>
      <c r="D14" s="198" t="s">
        <v>55</v>
      </c>
      <c r="E14" s="199"/>
      <c r="F14" s="52">
        <f>IF(F12="-",IF(F12="-",F13/5,F13/6),F13/6)</f>
        <v>0</v>
      </c>
      <c r="G14" s="220" t="str">
        <f>IF(F14&lt;=50,"(Buruk)",IF(F14&lt;=60,"(Sedang)",IF(F14&lt;=75,"(Cukup)",IF(F14&lt;=90.99,"(Baik)","(Sangat Baik)"))))</f>
        <v>(Buruk)</v>
      </c>
      <c r="H14" s="221"/>
      <c r="I14" s="49"/>
      <c r="K14" s="232" t="s">
        <v>63</v>
      </c>
      <c r="L14" s="233"/>
      <c r="M14" s="233"/>
      <c r="N14" s="233"/>
      <c r="O14" s="233"/>
      <c r="P14" s="233"/>
      <c r="Q14" s="233"/>
      <c r="R14" s="233"/>
      <c r="S14" s="233"/>
      <c r="T14" s="234"/>
    </row>
    <row r="15" spans="2:20" ht="30" customHeight="1" thickBot="1">
      <c r="B15" s="210"/>
      <c r="C15" s="216"/>
      <c r="D15" s="200" t="s">
        <v>68</v>
      </c>
      <c r="E15" s="201"/>
      <c r="F15" s="55">
        <f>F14</f>
        <v>0</v>
      </c>
      <c r="G15" s="50" t="s">
        <v>67</v>
      </c>
      <c r="H15" s="53">
        <v>0.4</v>
      </c>
      <c r="I15" s="47">
        <f>F15*H15</f>
        <v>0</v>
      </c>
      <c r="K15" s="235" t="s">
        <v>65</v>
      </c>
      <c r="L15" s="236"/>
      <c r="M15" s="236"/>
      <c r="N15" s="236"/>
      <c r="O15" s="236"/>
      <c r="P15" s="236"/>
      <c r="Q15" s="236"/>
      <c r="R15" s="236"/>
      <c r="S15" s="236"/>
      <c r="T15" s="237"/>
    </row>
    <row r="16" spans="2:20" ht="30" customHeight="1" thickBot="1">
      <c r="B16" s="217"/>
      <c r="C16" s="218"/>
      <c r="D16" s="218"/>
      <c r="E16" s="218"/>
      <c r="F16" s="218"/>
      <c r="G16" s="218"/>
      <c r="H16" s="219"/>
      <c r="I16" s="76" t="e">
        <f>I15+I6</f>
        <v>#DIV/0!</v>
      </c>
      <c r="K16" s="36"/>
      <c r="L16" s="32"/>
      <c r="M16" s="32"/>
      <c r="N16" s="32"/>
      <c r="O16" s="32"/>
      <c r="P16" s="32"/>
      <c r="Q16" s="32"/>
      <c r="R16" s="32"/>
      <c r="S16" s="32"/>
      <c r="T16" s="33"/>
    </row>
    <row r="17" spans="2:20" ht="30" customHeight="1" thickBot="1">
      <c r="B17" s="230" t="s">
        <v>56</v>
      </c>
      <c r="C17" s="231"/>
      <c r="D17" s="231"/>
      <c r="E17" s="231"/>
      <c r="F17" s="231"/>
      <c r="G17" s="231"/>
      <c r="H17" s="231"/>
      <c r="I17" s="43" t="e">
        <f>IF(I16&lt;=50,"(Buruk)",IF(I16&lt;=60,"(Sedang)",IF(I16&lt;=75,"(Cukup)",IF(I16&lt;=90.99,"(Baik)","(Sangat Baik)"))))</f>
        <v>#DIV/0!</v>
      </c>
      <c r="J17" s="54"/>
      <c r="K17" s="36"/>
      <c r="L17" s="32"/>
      <c r="M17" s="32"/>
      <c r="N17" s="32"/>
      <c r="O17" s="32"/>
      <c r="P17" s="32"/>
      <c r="Q17" s="32"/>
      <c r="R17" s="32"/>
      <c r="S17" s="32"/>
      <c r="T17" s="33"/>
    </row>
    <row r="18" spans="2:20" ht="30" customHeight="1">
      <c r="B18" s="202" t="s">
        <v>57</v>
      </c>
      <c r="C18" s="203"/>
      <c r="D18" s="203"/>
      <c r="E18" s="203"/>
      <c r="F18" s="203"/>
      <c r="G18" s="203"/>
      <c r="H18" s="203"/>
      <c r="I18" s="204"/>
      <c r="K18" s="36"/>
      <c r="L18" s="32"/>
      <c r="M18" s="32"/>
      <c r="N18" s="32"/>
      <c r="O18" s="32"/>
      <c r="P18" s="32"/>
      <c r="Q18" s="32"/>
      <c r="R18" s="32"/>
      <c r="S18" s="32"/>
      <c r="T18" s="33"/>
    </row>
    <row r="19" spans="2:20" ht="30" customHeight="1">
      <c r="B19" s="205" t="s">
        <v>60</v>
      </c>
      <c r="C19" s="206"/>
      <c r="D19" s="206"/>
      <c r="E19" s="206"/>
      <c r="F19" s="206"/>
      <c r="G19" s="206"/>
      <c r="H19" s="206"/>
      <c r="I19" s="207"/>
      <c r="K19" s="36"/>
      <c r="L19" s="32"/>
      <c r="M19" s="32"/>
      <c r="N19" s="32"/>
      <c r="O19" s="32"/>
      <c r="P19" s="32"/>
      <c r="Q19" s="32"/>
      <c r="R19" s="32"/>
      <c r="S19" s="32"/>
      <c r="T19" s="33"/>
    </row>
    <row r="20" spans="2:20" ht="30" customHeight="1">
      <c r="B20" s="205"/>
      <c r="C20" s="206"/>
      <c r="D20" s="206"/>
      <c r="E20" s="206"/>
      <c r="F20" s="206"/>
      <c r="G20" s="206"/>
      <c r="H20" s="206"/>
      <c r="I20" s="207"/>
      <c r="K20" s="40"/>
      <c r="L20" s="32"/>
      <c r="M20" s="32"/>
      <c r="N20" s="32"/>
      <c r="O20" s="32"/>
      <c r="P20" s="32"/>
      <c r="Q20" s="32"/>
      <c r="R20" s="32"/>
      <c r="S20" s="32"/>
      <c r="T20" s="33"/>
    </row>
    <row r="21" spans="2:20" ht="30" customHeight="1">
      <c r="B21" s="205"/>
      <c r="C21" s="206"/>
      <c r="D21" s="206"/>
      <c r="E21" s="206"/>
      <c r="F21" s="206"/>
      <c r="G21" s="206"/>
      <c r="H21" s="206"/>
      <c r="I21" s="207"/>
      <c r="K21" s="39"/>
      <c r="L21" s="32"/>
      <c r="M21" s="32"/>
      <c r="N21" s="32"/>
      <c r="O21" s="32"/>
      <c r="P21" s="32"/>
      <c r="Q21" s="32"/>
      <c r="R21" s="32"/>
      <c r="S21" s="32"/>
      <c r="T21" s="33"/>
    </row>
    <row r="22" spans="2:20" ht="30" customHeight="1">
      <c r="B22" s="205"/>
      <c r="C22" s="206"/>
      <c r="D22" s="206"/>
      <c r="E22" s="206"/>
      <c r="F22" s="206"/>
      <c r="G22" s="206"/>
      <c r="H22" s="206"/>
      <c r="I22" s="207"/>
      <c r="K22" s="40"/>
      <c r="L22" s="32"/>
      <c r="M22" s="32"/>
      <c r="N22" s="32"/>
      <c r="O22" s="32"/>
      <c r="P22" s="32"/>
      <c r="Q22" s="32"/>
      <c r="R22" s="32"/>
      <c r="S22" s="32"/>
      <c r="T22" s="33"/>
    </row>
    <row r="23" spans="2:20" ht="30" customHeight="1">
      <c r="B23" s="205"/>
      <c r="C23" s="206"/>
      <c r="D23" s="206"/>
      <c r="E23" s="206"/>
      <c r="F23" s="206"/>
      <c r="G23" s="206"/>
      <c r="H23" s="206"/>
      <c r="I23" s="207"/>
      <c r="K23" s="40"/>
      <c r="L23" s="32"/>
      <c r="M23" s="32"/>
      <c r="N23" s="32"/>
      <c r="O23" s="32"/>
      <c r="P23" s="32"/>
      <c r="Q23" s="32"/>
      <c r="R23" s="32"/>
      <c r="S23" s="32"/>
      <c r="T23" s="33"/>
    </row>
    <row r="24" spans="2:20" ht="30" customHeight="1">
      <c r="B24" s="205"/>
      <c r="C24" s="206"/>
      <c r="D24" s="206"/>
      <c r="E24" s="206"/>
      <c r="F24" s="206"/>
      <c r="G24" s="206"/>
      <c r="H24" s="206"/>
      <c r="I24" s="207"/>
      <c r="K24" s="41"/>
      <c r="L24" s="32"/>
      <c r="M24" s="32"/>
      <c r="N24" s="32"/>
      <c r="O24" s="32"/>
      <c r="P24" s="32"/>
      <c r="Q24" s="32"/>
      <c r="R24" s="32"/>
      <c r="S24" s="32"/>
      <c r="T24" s="33"/>
    </row>
    <row r="25" spans="2:20" ht="30" customHeight="1">
      <c r="B25" s="205"/>
      <c r="C25" s="206"/>
      <c r="D25" s="206"/>
      <c r="E25" s="206"/>
      <c r="F25" s="206"/>
      <c r="G25" s="206"/>
      <c r="H25" s="206"/>
      <c r="I25" s="207"/>
      <c r="K25" s="41"/>
      <c r="L25" s="32"/>
      <c r="M25" s="32"/>
      <c r="N25" s="32"/>
      <c r="O25" s="32"/>
      <c r="P25" s="32"/>
      <c r="Q25" s="32"/>
      <c r="R25" s="32"/>
      <c r="S25" s="32"/>
      <c r="T25" s="33"/>
    </row>
    <row r="26" spans="2:20" ht="30" customHeight="1">
      <c r="B26" s="222" t="s">
        <v>58</v>
      </c>
      <c r="C26" s="223"/>
      <c r="D26" s="223"/>
      <c r="E26" s="223"/>
      <c r="F26" s="223"/>
      <c r="G26" s="223"/>
      <c r="H26" s="223"/>
      <c r="I26" s="224"/>
      <c r="J26" s="38"/>
      <c r="K26" s="238" t="s">
        <v>58</v>
      </c>
      <c r="L26" s="239"/>
      <c r="M26" s="239"/>
      <c r="N26" s="239"/>
      <c r="O26" s="239"/>
      <c r="P26" s="239"/>
      <c r="Q26" s="239"/>
      <c r="R26" s="239"/>
      <c r="S26" s="239"/>
      <c r="T26" s="240"/>
    </row>
    <row r="27" spans="2:20" ht="30" customHeight="1" thickBot="1">
      <c r="B27" s="225"/>
      <c r="C27" s="226"/>
      <c r="D27" s="226"/>
      <c r="E27" s="226"/>
      <c r="F27" s="226"/>
      <c r="G27" s="226"/>
      <c r="H27" s="226"/>
      <c r="I27" s="227"/>
      <c r="K27" s="42"/>
      <c r="L27" s="34"/>
      <c r="M27" s="34"/>
      <c r="N27" s="34"/>
      <c r="O27" s="34"/>
      <c r="P27" s="34"/>
      <c r="Q27" s="34"/>
      <c r="R27" s="34"/>
      <c r="S27" s="34"/>
      <c r="T27" s="35"/>
    </row>
    <row r="28" spans="11:12" ht="15">
      <c r="K28" s="37"/>
      <c r="L28" s="32"/>
    </row>
    <row r="29" spans="11:12" ht="15.75" thickBot="1">
      <c r="K29" s="37"/>
      <c r="L29" s="32"/>
    </row>
    <row r="30" spans="2:12" ht="15">
      <c r="B30" s="60"/>
      <c r="C30" s="57"/>
      <c r="D30" s="57"/>
      <c r="E30" s="57"/>
      <c r="F30" s="57"/>
      <c r="G30" s="57"/>
      <c r="H30" s="57"/>
      <c r="I30" s="58"/>
      <c r="K30" s="37"/>
      <c r="L30" s="32"/>
    </row>
    <row r="31" spans="2:12" ht="15.75">
      <c r="B31" s="64" t="s">
        <v>83</v>
      </c>
      <c r="C31" s="65" t="s">
        <v>84</v>
      </c>
      <c r="D31" s="32"/>
      <c r="E31" s="32"/>
      <c r="F31" s="32"/>
      <c r="G31" s="32"/>
      <c r="H31" s="32"/>
      <c r="I31" s="33"/>
      <c r="K31" s="37"/>
      <c r="L31" s="32"/>
    </row>
    <row r="32" spans="2:12" ht="15">
      <c r="B32" s="40"/>
      <c r="C32" s="32"/>
      <c r="D32" s="32"/>
      <c r="E32" s="32"/>
      <c r="F32" s="32"/>
      <c r="G32" s="32"/>
      <c r="H32" s="32"/>
      <c r="I32" s="33"/>
      <c r="K32" s="37"/>
      <c r="L32" s="32"/>
    </row>
    <row r="33" spans="2:12" ht="15">
      <c r="B33" s="40"/>
      <c r="C33" s="32"/>
      <c r="D33" s="32"/>
      <c r="E33" s="32"/>
      <c r="F33" s="32"/>
      <c r="G33" s="32"/>
      <c r="H33" s="32"/>
      <c r="I33" s="33"/>
      <c r="K33" s="37"/>
      <c r="L33" s="32"/>
    </row>
    <row r="34" spans="2:12" ht="15">
      <c r="B34" s="40"/>
      <c r="C34" s="32"/>
      <c r="D34" s="32"/>
      <c r="E34" s="32"/>
      <c r="F34" s="32"/>
      <c r="G34" s="32"/>
      <c r="H34" s="32"/>
      <c r="I34" s="33"/>
      <c r="K34" s="37"/>
      <c r="L34" s="32"/>
    </row>
    <row r="35" spans="2:20" ht="18.75">
      <c r="B35" s="40"/>
      <c r="C35" s="32"/>
      <c r="D35" s="32"/>
      <c r="E35" s="32"/>
      <c r="F35" s="32"/>
      <c r="G35" s="32"/>
      <c r="H35" s="32"/>
      <c r="I35" s="33"/>
      <c r="K35" s="246" t="s">
        <v>69</v>
      </c>
      <c r="L35" s="246"/>
      <c r="M35" s="246"/>
      <c r="N35" s="246"/>
      <c r="O35" s="246"/>
      <c r="P35" s="246"/>
      <c r="Q35" s="246"/>
      <c r="R35" s="246"/>
      <c r="S35" s="246"/>
      <c r="T35" s="246"/>
    </row>
    <row r="36" spans="2:20" ht="18.75">
      <c r="B36" s="40"/>
      <c r="C36" s="32"/>
      <c r="D36" s="32"/>
      <c r="E36" s="32"/>
      <c r="F36" s="32"/>
      <c r="G36" s="32"/>
      <c r="H36" s="32"/>
      <c r="I36" s="33"/>
      <c r="K36" s="246" t="s">
        <v>70</v>
      </c>
      <c r="L36" s="246"/>
      <c r="M36" s="246"/>
      <c r="N36" s="246"/>
      <c r="O36" s="246"/>
      <c r="P36" s="246"/>
      <c r="Q36" s="246"/>
      <c r="R36" s="246"/>
      <c r="S36" s="246"/>
      <c r="T36" s="246"/>
    </row>
    <row r="37" spans="2:12" ht="12.75">
      <c r="B37" s="40"/>
      <c r="C37" s="32"/>
      <c r="D37" s="32"/>
      <c r="E37" s="32"/>
      <c r="F37" s="32"/>
      <c r="G37" s="32"/>
      <c r="H37" s="32"/>
      <c r="I37" s="33"/>
      <c r="K37" s="32"/>
      <c r="L37" s="32"/>
    </row>
    <row r="38" spans="2:17" ht="15.75">
      <c r="B38" s="40"/>
      <c r="C38" s="32"/>
      <c r="D38" s="32"/>
      <c r="E38" s="32"/>
      <c r="F38" s="32"/>
      <c r="G38" s="32"/>
      <c r="H38" s="32"/>
      <c r="I38" s="33"/>
      <c r="K38" s="61" t="s">
        <v>123</v>
      </c>
      <c r="L38" s="32"/>
      <c r="Q38" s="63" t="s">
        <v>71</v>
      </c>
    </row>
    <row r="39" spans="2:18" ht="16.5" thickBot="1">
      <c r="B39" s="40"/>
      <c r="C39" s="32"/>
      <c r="D39" s="32"/>
      <c r="E39" s="32"/>
      <c r="F39" s="32"/>
      <c r="G39" s="32"/>
      <c r="H39" s="32"/>
      <c r="I39" s="33"/>
      <c r="K39" s="62" t="s">
        <v>124</v>
      </c>
      <c r="P39" s="56"/>
      <c r="Q39" s="63" t="s">
        <v>79</v>
      </c>
      <c r="R39" s="63" t="s">
        <v>125</v>
      </c>
    </row>
    <row r="40" spans="2:20" ht="30" customHeight="1">
      <c r="B40" s="40"/>
      <c r="C40" s="32"/>
      <c r="D40" s="32"/>
      <c r="E40" s="32"/>
      <c r="F40" s="32"/>
      <c r="G40" s="32"/>
      <c r="H40" s="32"/>
      <c r="I40" s="33"/>
      <c r="K40" s="247" t="s">
        <v>80</v>
      </c>
      <c r="L40" s="250" t="s">
        <v>72</v>
      </c>
      <c r="M40" s="251"/>
      <c r="N40" s="251"/>
      <c r="O40" s="251"/>
      <c r="P40" s="251"/>
      <c r="Q40" s="251"/>
      <c r="R40" s="251"/>
      <c r="S40" s="251"/>
      <c r="T40" s="252"/>
    </row>
    <row r="41" spans="2:20" ht="30" customHeight="1" thickBot="1">
      <c r="B41" s="59"/>
      <c r="C41" s="34"/>
      <c r="D41" s="34"/>
      <c r="E41" s="34"/>
      <c r="F41" s="34"/>
      <c r="G41" s="34"/>
      <c r="H41" s="34"/>
      <c r="I41" s="35"/>
      <c r="K41" s="248"/>
      <c r="L41" s="253" t="s">
        <v>73</v>
      </c>
      <c r="M41" s="254"/>
      <c r="N41" s="254"/>
      <c r="O41" s="255"/>
      <c r="P41" s="270" t="str">
        <f>SKP!I8</f>
        <v>Dosen PNS yang Ditugaskan pada PTS Ybs.</v>
      </c>
      <c r="Q41" s="271"/>
      <c r="R41" s="271"/>
      <c r="S41" s="271"/>
      <c r="T41" s="272"/>
    </row>
    <row r="42" spans="2:20" ht="30" customHeight="1">
      <c r="B42" s="60"/>
      <c r="C42" s="57"/>
      <c r="D42" s="57"/>
      <c r="E42" s="67" t="s">
        <v>85</v>
      </c>
      <c r="F42" s="57"/>
      <c r="G42" s="57"/>
      <c r="H42" s="57"/>
      <c r="I42" s="58"/>
      <c r="K42" s="248"/>
      <c r="L42" s="253" t="s">
        <v>74</v>
      </c>
      <c r="M42" s="254"/>
      <c r="N42" s="254"/>
      <c r="O42" s="255"/>
      <c r="P42" s="270" t="str">
        <f>SKP!I9</f>
        <v>(Isikan NIP)</v>
      </c>
      <c r="Q42" s="271"/>
      <c r="R42" s="271"/>
      <c r="S42" s="271"/>
      <c r="T42" s="272"/>
    </row>
    <row r="43" spans="2:20" ht="30" customHeight="1">
      <c r="B43" s="40"/>
      <c r="C43" s="32"/>
      <c r="D43" s="32"/>
      <c r="E43" s="256" t="s">
        <v>77</v>
      </c>
      <c r="F43" s="256"/>
      <c r="G43" s="256"/>
      <c r="H43" s="256"/>
      <c r="I43" s="257"/>
      <c r="K43" s="248"/>
      <c r="L43" s="253" t="s">
        <v>75</v>
      </c>
      <c r="M43" s="254"/>
      <c r="N43" s="254"/>
      <c r="O43" s="255"/>
      <c r="P43" s="270" t="str">
        <f>SKP!I10</f>
        <v>(Isikan Pangkat/Gol)</v>
      </c>
      <c r="Q43" s="271"/>
      <c r="R43" s="271"/>
      <c r="S43" s="271"/>
      <c r="T43" s="272"/>
    </row>
    <row r="44" spans="2:20" ht="30" customHeight="1">
      <c r="B44" s="40"/>
      <c r="C44" s="32"/>
      <c r="D44" s="32"/>
      <c r="E44" s="32"/>
      <c r="F44" s="32"/>
      <c r="G44" s="32"/>
      <c r="H44" s="32"/>
      <c r="I44" s="33"/>
      <c r="K44" s="248"/>
      <c r="L44" s="253" t="s">
        <v>91</v>
      </c>
      <c r="M44" s="254"/>
      <c r="N44" s="254"/>
      <c r="O44" s="255"/>
      <c r="P44" s="270" t="str">
        <f>SKP!I11</f>
        <v>Jabatan Akademik Dosen</v>
      </c>
      <c r="Q44" s="271"/>
      <c r="R44" s="271"/>
      <c r="S44" s="271"/>
      <c r="T44" s="272"/>
    </row>
    <row r="45" spans="2:20" ht="30" customHeight="1" thickBot="1">
      <c r="B45" s="40"/>
      <c r="C45" s="32"/>
      <c r="D45" s="32"/>
      <c r="E45" s="266" t="str">
        <f>SKP!D8</f>
        <v>Dr. M. Samsuri</v>
      </c>
      <c r="F45" s="266"/>
      <c r="G45" s="266"/>
      <c r="H45" s="266"/>
      <c r="I45" s="267"/>
      <c r="K45" s="249"/>
      <c r="L45" s="258" t="s">
        <v>76</v>
      </c>
      <c r="M45" s="259"/>
      <c r="N45" s="259"/>
      <c r="O45" s="260"/>
      <c r="P45" s="273" t="str">
        <f>SKP!I12</f>
        <v>Dosen PNS yang Ditugaskan Pada…..(Universitas / Sekolah Tinggi/Institut/Akademi/Politeknik)</v>
      </c>
      <c r="Q45" s="274"/>
      <c r="R45" s="274"/>
      <c r="S45" s="274"/>
      <c r="T45" s="275"/>
    </row>
    <row r="46" spans="2:20" ht="30" customHeight="1">
      <c r="B46" s="40"/>
      <c r="C46" s="32"/>
      <c r="D46" s="32"/>
      <c r="E46" s="264" t="str">
        <f>SKP!D9</f>
        <v>197901142003121001</v>
      </c>
      <c r="F46" s="264"/>
      <c r="G46" s="264"/>
      <c r="H46" s="264"/>
      <c r="I46" s="265"/>
      <c r="K46" s="247" t="s">
        <v>81</v>
      </c>
      <c r="L46" s="250" t="s">
        <v>77</v>
      </c>
      <c r="M46" s="251"/>
      <c r="N46" s="251"/>
      <c r="O46" s="251"/>
      <c r="P46" s="251"/>
      <c r="Q46" s="251"/>
      <c r="R46" s="251"/>
      <c r="S46" s="251"/>
      <c r="T46" s="252"/>
    </row>
    <row r="47" spans="2:20" ht="30" customHeight="1">
      <c r="B47" s="64" t="s">
        <v>86</v>
      </c>
      <c r="C47" s="65" t="s">
        <v>87</v>
      </c>
      <c r="D47" s="32"/>
      <c r="E47" s="70"/>
      <c r="F47" s="70"/>
      <c r="G47" s="70"/>
      <c r="H47" s="70"/>
      <c r="I47" s="71"/>
      <c r="K47" s="248"/>
      <c r="L47" s="253" t="s">
        <v>73</v>
      </c>
      <c r="M47" s="254"/>
      <c r="N47" s="254"/>
      <c r="O47" s="255"/>
      <c r="P47" s="270" t="str">
        <f>SKP!D8</f>
        <v>Dr. M. Samsuri</v>
      </c>
      <c r="Q47" s="271"/>
      <c r="R47" s="271"/>
      <c r="S47" s="271"/>
      <c r="T47" s="272"/>
    </row>
    <row r="48" spans="2:20" ht="30" customHeight="1">
      <c r="B48" s="64"/>
      <c r="C48" s="256" t="s">
        <v>88</v>
      </c>
      <c r="D48" s="256"/>
      <c r="E48" s="256"/>
      <c r="F48" s="32"/>
      <c r="G48" s="32"/>
      <c r="H48" s="32"/>
      <c r="I48" s="33"/>
      <c r="K48" s="248"/>
      <c r="L48" s="253" t="s">
        <v>74</v>
      </c>
      <c r="M48" s="254"/>
      <c r="N48" s="254"/>
      <c r="O48" s="255"/>
      <c r="P48" s="278" t="s">
        <v>114</v>
      </c>
      <c r="Q48" s="271"/>
      <c r="R48" s="271"/>
      <c r="S48" s="271"/>
      <c r="T48" s="272"/>
    </row>
    <row r="49" spans="2:20" ht="30" customHeight="1">
      <c r="B49" s="40"/>
      <c r="C49" s="68"/>
      <c r="D49" s="69"/>
      <c r="E49" s="69"/>
      <c r="F49" s="32"/>
      <c r="G49" s="32"/>
      <c r="H49" s="32"/>
      <c r="I49" s="33"/>
      <c r="K49" s="248"/>
      <c r="L49" s="253" t="s">
        <v>75</v>
      </c>
      <c r="M49" s="254"/>
      <c r="N49" s="254"/>
      <c r="O49" s="255"/>
      <c r="P49" s="276" t="str">
        <f>SKP!D10</f>
        <v>Pembina Tk.I, IV/b, 1 Oktober 2018</v>
      </c>
      <c r="Q49" s="271"/>
      <c r="R49" s="271"/>
      <c r="S49" s="271"/>
      <c r="T49" s="272"/>
    </row>
    <row r="50" spans="2:20" ht="30" customHeight="1">
      <c r="B50" s="40"/>
      <c r="C50" s="268" t="str">
        <f>SKP!I8</f>
        <v>Dosen PNS yang Ditugaskan pada PTS Ybs.</v>
      </c>
      <c r="D50" s="268"/>
      <c r="E50" s="268"/>
      <c r="F50" s="32"/>
      <c r="G50" s="32"/>
      <c r="H50" s="32"/>
      <c r="I50" s="33"/>
      <c r="K50" s="248"/>
      <c r="L50" s="253" t="s">
        <v>91</v>
      </c>
      <c r="M50" s="254"/>
      <c r="N50" s="254"/>
      <c r="O50" s="255"/>
      <c r="P50" s="270" t="str">
        <f>SKP!D11</f>
        <v>Sekretaris Lembaga</v>
      </c>
      <c r="Q50" s="271"/>
      <c r="R50" s="271"/>
      <c r="S50" s="271"/>
      <c r="T50" s="272"/>
    </row>
    <row r="51" spans="2:20" ht="30" customHeight="1" thickBot="1">
      <c r="B51" s="40"/>
      <c r="C51" s="269" t="str">
        <f>SKP!I9</f>
        <v>(Isikan NIP)</v>
      </c>
      <c r="D51" s="269"/>
      <c r="E51" s="269"/>
      <c r="F51" s="32"/>
      <c r="G51" s="32"/>
      <c r="H51" s="32"/>
      <c r="I51" s="33"/>
      <c r="K51" s="249"/>
      <c r="L51" s="258" t="s">
        <v>76</v>
      </c>
      <c r="M51" s="259"/>
      <c r="N51" s="259"/>
      <c r="O51" s="260"/>
      <c r="P51" s="277" t="str">
        <f>SKP!D12</f>
        <v>LLDIKTI Wilayah III D.K.I Jakarta</v>
      </c>
      <c r="Q51" s="262"/>
      <c r="R51" s="262"/>
      <c r="S51" s="262"/>
      <c r="T51" s="263"/>
    </row>
    <row r="52" spans="2:20" ht="30" customHeight="1">
      <c r="B52" s="40"/>
      <c r="C52" s="72"/>
      <c r="D52" s="72"/>
      <c r="E52" s="66" t="s">
        <v>89</v>
      </c>
      <c r="F52" s="32"/>
      <c r="G52" s="32"/>
      <c r="H52" s="32"/>
      <c r="I52" s="33"/>
      <c r="K52" s="247" t="s">
        <v>82</v>
      </c>
      <c r="L52" s="250" t="s">
        <v>78</v>
      </c>
      <c r="M52" s="251"/>
      <c r="N52" s="251"/>
      <c r="O52" s="251"/>
      <c r="P52" s="251"/>
      <c r="Q52" s="251"/>
      <c r="R52" s="251"/>
      <c r="S52" s="251"/>
      <c r="T52" s="252"/>
    </row>
    <row r="53" spans="2:20" ht="30" customHeight="1">
      <c r="B53" s="40"/>
      <c r="C53" s="73"/>
      <c r="D53" s="73"/>
      <c r="E53" s="256" t="s">
        <v>78</v>
      </c>
      <c r="F53" s="256"/>
      <c r="G53" s="256"/>
      <c r="H53" s="256"/>
      <c r="I53" s="257"/>
      <c r="K53" s="248"/>
      <c r="L53" s="253" t="s">
        <v>73</v>
      </c>
      <c r="M53" s="254"/>
      <c r="N53" s="254"/>
      <c r="O53" s="255"/>
      <c r="P53" s="276" t="s">
        <v>98</v>
      </c>
      <c r="Q53" s="271"/>
      <c r="R53" s="271"/>
      <c r="S53" s="271"/>
      <c r="T53" s="272"/>
    </row>
    <row r="54" spans="2:20" ht="30" customHeight="1">
      <c r="B54" s="40"/>
      <c r="C54" s="32"/>
      <c r="D54" s="32"/>
      <c r="E54" s="32"/>
      <c r="F54" s="32"/>
      <c r="G54" s="32"/>
      <c r="H54" s="32"/>
      <c r="I54" s="33"/>
      <c r="K54" s="248"/>
      <c r="L54" s="253" t="s">
        <v>74</v>
      </c>
      <c r="M54" s="254"/>
      <c r="N54" s="254"/>
      <c r="O54" s="255"/>
      <c r="P54" s="278" t="s">
        <v>99</v>
      </c>
      <c r="Q54" s="271"/>
      <c r="R54" s="271"/>
      <c r="S54" s="271"/>
      <c r="T54" s="272"/>
    </row>
    <row r="55" spans="2:20" ht="30" customHeight="1">
      <c r="B55" s="40"/>
      <c r="C55" s="32"/>
      <c r="D55" s="32"/>
      <c r="E55" s="266" t="str">
        <f>P53</f>
        <v>Dr. Ir. Illah Sailah, MS</v>
      </c>
      <c r="F55" s="266"/>
      <c r="G55" s="266"/>
      <c r="H55" s="266"/>
      <c r="I55" s="267"/>
      <c r="K55" s="248"/>
      <c r="L55" s="253" t="s">
        <v>75</v>
      </c>
      <c r="M55" s="254"/>
      <c r="N55" s="254"/>
      <c r="O55" s="255"/>
      <c r="P55" s="276" t="s">
        <v>104</v>
      </c>
      <c r="Q55" s="271"/>
      <c r="R55" s="271"/>
      <c r="S55" s="271"/>
      <c r="T55" s="272"/>
    </row>
    <row r="56" spans="2:20" ht="30" customHeight="1">
      <c r="B56" s="40"/>
      <c r="C56" s="32"/>
      <c r="D56" s="32"/>
      <c r="E56" s="264" t="str">
        <f>P54</f>
        <v>195805211982112001</v>
      </c>
      <c r="F56" s="264"/>
      <c r="G56" s="264"/>
      <c r="H56" s="264"/>
      <c r="I56" s="265"/>
      <c r="K56" s="248"/>
      <c r="L56" s="253" t="s">
        <v>91</v>
      </c>
      <c r="M56" s="254"/>
      <c r="N56" s="254"/>
      <c r="O56" s="255"/>
      <c r="P56" s="276" t="s">
        <v>126</v>
      </c>
      <c r="Q56" s="271"/>
      <c r="R56" s="271"/>
      <c r="S56" s="271"/>
      <c r="T56" s="272"/>
    </row>
    <row r="57" spans="2:20" ht="30" customHeight="1" thickBot="1">
      <c r="B57" s="59"/>
      <c r="C57" s="34"/>
      <c r="D57" s="34"/>
      <c r="E57" s="34"/>
      <c r="F57" s="34"/>
      <c r="G57" s="34"/>
      <c r="H57" s="34"/>
      <c r="I57" s="35"/>
      <c r="K57" s="249"/>
      <c r="L57" s="258" t="s">
        <v>76</v>
      </c>
      <c r="M57" s="259"/>
      <c r="N57" s="259"/>
      <c r="O57" s="260"/>
      <c r="P57" s="261" t="s">
        <v>117</v>
      </c>
      <c r="Q57" s="262"/>
      <c r="R57" s="262"/>
      <c r="S57" s="262"/>
      <c r="T57" s="263"/>
    </row>
    <row r="59" spans="2:8" ht="15">
      <c r="B59" s="104" t="s">
        <v>90</v>
      </c>
      <c r="C59" s="105" t="s">
        <v>107</v>
      </c>
      <c r="D59" s="102"/>
      <c r="E59" s="102"/>
      <c r="F59" s="102"/>
      <c r="G59" s="102"/>
      <c r="H59" s="102"/>
    </row>
    <row r="60" spans="2:3" ht="15">
      <c r="B60" s="104" t="s">
        <v>90</v>
      </c>
      <c r="C60" s="105" t="s">
        <v>106</v>
      </c>
    </row>
  </sheetData>
  <sheetProtection/>
  <mergeCells count="86">
    <mergeCell ref="P50:T50"/>
    <mergeCell ref="P51:T51"/>
    <mergeCell ref="P53:T53"/>
    <mergeCell ref="P54:T54"/>
    <mergeCell ref="P55:T55"/>
    <mergeCell ref="P56:T56"/>
    <mergeCell ref="E55:I55"/>
    <mergeCell ref="E56:I56"/>
    <mergeCell ref="P41:T41"/>
    <mergeCell ref="P42:T42"/>
    <mergeCell ref="P43:T43"/>
    <mergeCell ref="P44:T44"/>
    <mergeCell ref="P45:T45"/>
    <mergeCell ref="P47:T47"/>
    <mergeCell ref="P48:T48"/>
    <mergeCell ref="P49:T49"/>
    <mergeCell ref="E46:I46"/>
    <mergeCell ref="E45:I45"/>
    <mergeCell ref="C48:E48"/>
    <mergeCell ref="C50:E50"/>
    <mergeCell ref="C51:E51"/>
    <mergeCell ref="E53:I53"/>
    <mergeCell ref="L50:O50"/>
    <mergeCell ref="L51:O51"/>
    <mergeCell ref="K52:K57"/>
    <mergeCell ref="L53:O53"/>
    <mergeCell ref="L54:O54"/>
    <mergeCell ref="L55:O55"/>
    <mergeCell ref="L56:O56"/>
    <mergeCell ref="L57:O57"/>
    <mergeCell ref="L52:T52"/>
    <mergeCell ref="P57:T57"/>
    <mergeCell ref="E43:I43"/>
    <mergeCell ref="B23:I23"/>
    <mergeCell ref="L43:O43"/>
    <mergeCell ref="L44:O44"/>
    <mergeCell ref="L45:O45"/>
    <mergeCell ref="K46:K51"/>
    <mergeCell ref="L46:T46"/>
    <mergeCell ref="L47:O47"/>
    <mergeCell ref="L48:O48"/>
    <mergeCell ref="L49:O49"/>
    <mergeCell ref="K35:T35"/>
    <mergeCell ref="K36:T36"/>
    <mergeCell ref="K40:K45"/>
    <mergeCell ref="L40:T40"/>
    <mergeCell ref="L41:O41"/>
    <mergeCell ref="L42:O42"/>
    <mergeCell ref="G9:H9"/>
    <mergeCell ref="G10:H10"/>
    <mergeCell ref="G11:H11"/>
    <mergeCell ref="G12:H12"/>
    <mergeCell ref="G13:H13"/>
    <mergeCell ref="G14:H14"/>
    <mergeCell ref="K5:T5"/>
    <mergeCell ref="K6:T6"/>
    <mergeCell ref="K14:T14"/>
    <mergeCell ref="K15:T15"/>
    <mergeCell ref="K26:T26"/>
    <mergeCell ref="K13:T13"/>
    <mergeCell ref="B24:I24"/>
    <mergeCell ref="B25:I25"/>
    <mergeCell ref="B26:I26"/>
    <mergeCell ref="B27:I27"/>
    <mergeCell ref="C6:D6"/>
    <mergeCell ref="D7:E7"/>
    <mergeCell ref="D8:E8"/>
    <mergeCell ref="D9:E9"/>
    <mergeCell ref="D10:E10"/>
    <mergeCell ref="B17:H17"/>
    <mergeCell ref="B20:I20"/>
    <mergeCell ref="B21:I21"/>
    <mergeCell ref="B22:I22"/>
    <mergeCell ref="B5:B15"/>
    <mergeCell ref="C5:H5"/>
    <mergeCell ref="C7:C15"/>
    <mergeCell ref="B16:H16"/>
    <mergeCell ref="D11:E11"/>
    <mergeCell ref="G7:H7"/>
    <mergeCell ref="G8:H8"/>
    <mergeCell ref="D12:E12"/>
    <mergeCell ref="D13:E13"/>
    <mergeCell ref="D14:E14"/>
    <mergeCell ref="D15:E15"/>
    <mergeCell ref="B18:I18"/>
    <mergeCell ref="B19:I19"/>
  </mergeCells>
  <printOptions/>
  <pageMargins left="0.4724409448818898" right="0.1968503937007874" top="0.5118110236220472" bottom="0.5905511811023623" header="0.31496062992125984" footer="0.31496062992125984"/>
  <pageSetup horizontalDpi="600" verticalDpi="600" orientation="portrait" paperSize="9" r:id="rId2"/>
  <rowBreaks count="1" manualBreakCount="1">
    <brk id="28" max="2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bkn</dc:creator>
  <cp:keywords/>
  <dc:description/>
  <cp:lastModifiedBy>Agung Permana</cp:lastModifiedBy>
  <cp:lastPrinted>2017-12-19T03:19:32Z</cp:lastPrinted>
  <dcterms:created xsi:type="dcterms:W3CDTF">2010-10-07T03:41:24Z</dcterms:created>
  <dcterms:modified xsi:type="dcterms:W3CDTF">2019-02-26T07:01:28Z</dcterms:modified>
  <cp:category/>
  <cp:version/>
  <cp:contentType/>
  <cp:contentStatus/>
</cp:coreProperties>
</file>